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บันทึกและรายงานผลรายคน" sheetId="1" r:id="rId1"/>
    <sheet name="รายงาน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BD5" i="1" l="1"/>
  <c r="G15" i="7" l="1"/>
  <c r="F15" i="7"/>
  <c r="E15" i="7"/>
  <c r="D15" i="7"/>
  <c r="M14" i="7"/>
  <c r="L14" i="7"/>
  <c r="K14" i="7"/>
  <c r="J14" i="7"/>
  <c r="G14" i="7"/>
  <c r="F14" i="7"/>
  <c r="E14" i="7"/>
  <c r="D14" i="7"/>
  <c r="G13" i="7"/>
  <c r="F13" i="7"/>
  <c r="E13" i="7"/>
  <c r="D13" i="7"/>
  <c r="G12" i="7"/>
  <c r="F12" i="7"/>
  <c r="E12" i="7"/>
  <c r="D12" i="7"/>
  <c r="M11" i="7"/>
  <c r="L11" i="7"/>
  <c r="K11" i="7"/>
  <c r="J11" i="7"/>
  <c r="G11" i="7"/>
  <c r="F11" i="7"/>
  <c r="E11" i="7"/>
  <c r="D11" i="7"/>
  <c r="G10" i="7"/>
  <c r="F10" i="7"/>
  <c r="E10" i="7"/>
  <c r="D10" i="7"/>
  <c r="M9" i="7"/>
  <c r="L9" i="7"/>
  <c r="K9" i="7"/>
  <c r="J9" i="7"/>
  <c r="G9" i="7"/>
  <c r="F9" i="7"/>
  <c r="E9" i="7"/>
  <c r="D9" i="7"/>
  <c r="M8" i="7"/>
  <c r="L8" i="7"/>
  <c r="K8" i="7"/>
  <c r="J8" i="7"/>
  <c r="G8" i="7"/>
  <c r="F8" i="7"/>
  <c r="E8" i="7"/>
  <c r="D8" i="7"/>
  <c r="DC5" i="1"/>
  <c r="DA5" i="1"/>
  <c r="CZ5" i="1"/>
  <c r="CW5" i="1"/>
  <c r="CV5" i="1"/>
  <c r="CU5" i="1"/>
  <c r="CJ5" i="1"/>
  <c r="CH5" i="1"/>
  <c r="CF5" i="1"/>
  <c r="CE5" i="1"/>
  <c r="BY5" i="1"/>
  <c r="BX5" i="1"/>
  <c r="BW5" i="1"/>
  <c r="BV5" i="1"/>
  <c r="BQ5" i="1"/>
  <c r="BO5" i="1"/>
  <c r="BN5" i="1"/>
  <c r="BL5" i="1"/>
  <c r="BK5" i="1"/>
  <c r="BI5" i="1"/>
  <c r="BJ5" i="1"/>
  <c r="BH5" i="1"/>
  <c r="BF5" i="1"/>
  <c r="BE5" i="1"/>
  <c r="BC5" i="1"/>
  <c r="BA5" i="1"/>
  <c r="CC5" i="1" l="1"/>
  <c r="CB5" i="1"/>
  <c r="CA5" i="1"/>
  <c r="BZ5" i="1"/>
  <c r="BU5" i="1"/>
  <c r="BR5" i="1"/>
  <c r="BP5" i="1"/>
  <c r="BM5" i="1"/>
  <c r="CT5" i="1"/>
  <c r="BB5" i="1"/>
  <c r="CI5" i="1" l="1"/>
  <c r="CG5" i="1"/>
  <c r="BT5" i="1"/>
  <c r="DB5" i="1" l="1"/>
  <c r="CM5" i="1"/>
  <c r="CN5" i="1"/>
  <c r="CO5" i="1"/>
  <c r="CP5" i="1"/>
  <c r="CQ5" i="1"/>
  <c r="CR5" i="1"/>
  <c r="BS5" i="1"/>
  <c r="CD5" i="1"/>
  <c r="CK5" i="1"/>
  <c r="BG5" i="1" l="1"/>
  <c r="H15" i="7" l="1"/>
  <c r="I15" i="7" l="1"/>
  <c r="CS5" i="1"/>
  <c r="CL5" i="1"/>
  <c r="CX5" i="1" s="1"/>
  <c r="DD5" i="1" s="1"/>
  <c r="CY5" i="1" l="1"/>
  <c r="H13" i="7"/>
  <c r="H12" i="7"/>
  <c r="H14" i="7"/>
  <c r="H11" i="7"/>
  <c r="H10" i="7"/>
  <c r="H9" i="7"/>
  <c r="H8" i="7"/>
  <c r="DE5" i="1" l="1"/>
  <c r="I14" i="7"/>
  <c r="I11" i="7"/>
  <c r="I9" i="7"/>
  <c r="I13" i="7"/>
  <c r="I10" i="7"/>
  <c r="I12" i="7"/>
  <c r="I8" i="7"/>
</calcChain>
</file>

<file path=xl/sharedStrings.xml><?xml version="1.0" encoding="utf-8"?>
<sst xmlns="http://schemas.openxmlformats.org/spreadsheetml/2006/main" count="53" uniqueCount="50">
  <si>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</si>
  <si>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</si>
  <si>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</si>
  <si>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</si>
  <si>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</si>
  <si>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</si>
  <si>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</si>
  <si>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</si>
  <si>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</si>
  <si>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</si>
  <si>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</si>
  <si>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</si>
  <si>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</si>
  <si>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</si>
  <si>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</si>
  <si>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</si>
  <si>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</si>
  <si>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</si>
  <si>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</si>
  <si>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</si>
  <si>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</si>
  <si>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</si>
  <si>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</si>
  <si>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</si>
  <si>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</si>
  <si>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</si>
  <si>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</si>
  <si>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</si>
  <si>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</si>
  <si>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</si>
  <si>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</si>
  <si>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</si>
  <si>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</si>
  <si>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</si>
  <si>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สาระที่ 1 จำนวนและการดำเนินการ</t>
  </si>
  <si>
    <t>มฐ ค 1.1</t>
  </si>
  <si>
    <t>สาระที่ 2  การวัด</t>
  </si>
  <si>
    <t>มฐ ค 2.1</t>
  </si>
  <si>
    <t>มฐ ค 2.2</t>
  </si>
  <si>
    <t>สาระที่ 3 เรขาคณิต</t>
  </si>
  <si>
    <t>มฐ ค 3.1</t>
  </si>
  <si>
    <t>ค 2.1</t>
  </si>
  <si>
    <t>ค 2.2</t>
  </si>
  <si>
    <t>ค 1.1</t>
  </si>
  <si>
    <t>ค 3.1</t>
  </si>
  <si>
    <t>สำนักงานเขตพื้นที่การศึกษา.....................................................................</t>
  </si>
  <si>
    <t>คณิตศาสตร์</t>
  </si>
  <si>
    <t>ชื่อ - สกุล</t>
  </si>
  <si>
    <t>(ไม่ต้องใส่คำนำหน้าชื่อ)</t>
  </si>
  <si>
    <t xml:space="preserve">รายงานผลการประเมินด้วยข้อสอบมาตรฐานในการสอบปลายปีของผู้เรียน ปีการศึกษา 2561
กลุ่มสาระการเรียนรู้คณิตศาสตร์ ระดับชั้นประถมศึกษาปีที่ 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</si>
</sst>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horizontal="left" vertical="top" wrapText="1" readingOrder="1"/>
      <protection locked="0"/>
    </xf>
    <xf numFmtId="0" fontId="9" fillId="0" borderId="12" xfId="0" applyFont="1" applyBorder="1" applyAlignment="1" applyProtection="1">
      <alignment horizontal="center" vertical="top" wrapText="1" readingOrder="1"/>
      <protection locked="0"/>
    </xf>
    <xf numFmtId="164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3" xfId="0" applyFont="1" applyBorder="1" applyAlignment="1" applyProtection="1">
      <alignment horizontal="left" vertical="top" wrapText="1" readingOrder="1"/>
      <protection locked="0"/>
    </xf>
    <xf numFmtId="0" fontId="6" fillId="0" borderId="13" xfId="0" applyFont="1" applyBorder="1" applyAlignment="1" applyProtection="1">
      <alignment horizontal="center" vertical="top" wrapText="1" readingOrder="1"/>
      <protection locked="0"/>
    </xf>
    <xf numFmtId="164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64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5" xfId="0" applyFont="1" applyBorder="1" applyAlignment="1" applyProtection="1">
      <alignment horizontal="center" vertical="top" wrapText="1" readingOrder="1"/>
      <protection locked="0"/>
    </xf>
    <xf numFmtId="164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9" fillId="0" borderId="16" xfId="0" applyFont="1" applyBorder="1" applyAlignment="1" applyProtection="1">
      <alignment horizontal="center" vertical="top" wrapText="1" readingOrder="1"/>
      <protection locked="0"/>
    </xf>
    <xf numFmtId="164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2" fillId="3" borderId="17" xfId="0" applyFont="1" applyFill="1" applyBorder="1" applyAlignment="1" applyProtection="1">
      <alignment horizontal="center"/>
      <protection locked="0"/>
    </xf>
    <xf numFmtId="0" fontId="2" fillId="7" borderId="17" xfId="0" applyFont="1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8" borderId="19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/>
    </xf>
    <xf numFmtId="165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0" fillId="0" borderId="0" xfId="0" applyAlignment="1">
      <alignment horizontal="left"/>
    </xf>
    <xf numFmtId="0" fontId="7" fillId="0" borderId="15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0"/>
  <sheetViews>
    <sheetView tabSelected="1" topLeftCell="AJ1" zoomScale="96" zoomScaleNormal="96" workbookViewId="0">
      <selection activeCell="AZ11" sqref="AZ11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5" width="21.5703125" style="1" customWidth="1"/>
    <col min="6" max="6" width="18.7109375" style="1" customWidth="1"/>
    <col min="7" max="7" width="7.28515625" style="1" customWidth="1"/>
    <col min="8" max="68" width="4.85546875" style="12" customWidth="1"/>
    <col min="69" max="69" width="5.7109375" style="12" customWidth="1"/>
    <col min="70" max="72" width="4.85546875" style="12" customWidth="1"/>
    <col min="73" max="97" width="4.85546875" style="1" customWidth="1"/>
    <col min="98" max="101" width="4.7109375" style="1" customWidth="1"/>
    <col min="102" max="108" width="7" style="1" customWidth="1"/>
    <col min="109" max="16384" width="9.140625" style="1"/>
  </cols>
  <sheetData>
    <row r="1" spans="1:109" ht="21" x14ac:dyDescent="0.4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4"/>
    </row>
    <row r="2" spans="1:109" ht="21" x14ac:dyDescent="0.45">
      <c r="A2" s="72" t="s">
        <v>7</v>
      </c>
      <c r="B2" s="72"/>
      <c r="C2" s="72"/>
      <c r="D2" s="72"/>
      <c r="E2" s="72"/>
      <c r="F2" s="72"/>
      <c r="G2" s="72"/>
      <c r="H2" s="5" t="s">
        <v>8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6" t="s">
        <v>9</v>
      </c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7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</row>
    <row r="3" spans="1:109" ht="21" x14ac:dyDescent="0.45">
      <c r="A3" s="73" t="s">
        <v>0</v>
      </c>
      <c r="B3" s="66" t="s">
        <v>1</v>
      </c>
      <c r="C3" s="66" t="s">
        <v>2</v>
      </c>
      <c r="D3" s="73" t="s">
        <v>3</v>
      </c>
      <c r="E3" s="43"/>
      <c r="F3" s="66" t="s">
        <v>4</v>
      </c>
      <c r="G3" s="66" t="s">
        <v>5</v>
      </c>
      <c r="H3" s="70" t="s">
        <v>6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9" t="s">
        <v>16</v>
      </c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5"/>
      <c r="CT3" s="63" t="s">
        <v>15</v>
      </c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5"/>
    </row>
    <row r="4" spans="1:109" ht="21" x14ac:dyDescent="0.45">
      <c r="A4" s="74"/>
      <c r="B4" s="67"/>
      <c r="C4" s="67"/>
      <c r="D4" s="74"/>
      <c r="E4" s="44" t="s">
        <v>47</v>
      </c>
      <c r="F4" s="67"/>
      <c r="G4" s="67"/>
      <c r="H4" s="8">
        <v>1</v>
      </c>
      <c r="I4" s="8">
        <v>2</v>
      </c>
      <c r="J4" s="8">
        <v>3</v>
      </c>
      <c r="K4" s="8">
        <v>4</v>
      </c>
      <c r="L4" s="8">
        <v>5</v>
      </c>
      <c r="M4" s="8">
        <v>6</v>
      </c>
      <c r="N4" s="8">
        <v>7</v>
      </c>
      <c r="O4" s="8">
        <v>8</v>
      </c>
      <c r="P4" s="8">
        <v>9</v>
      </c>
      <c r="Q4" s="8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8">
        <v>18.100000000000001</v>
      </c>
      <c r="Z4" s="8">
        <v>18.2</v>
      </c>
      <c r="AA4" s="8">
        <v>18.3</v>
      </c>
      <c r="AB4" s="8">
        <v>18.399999999999999</v>
      </c>
      <c r="AC4" s="8">
        <v>19.100000000000001</v>
      </c>
      <c r="AD4" s="8">
        <v>19.2</v>
      </c>
      <c r="AE4" s="8">
        <v>19.3</v>
      </c>
      <c r="AF4" s="8">
        <v>19.399999999999999</v>
      </c>
      <c r="AG4" s="8">
        <v>20.100000000000001</v>
      </c>
      <c r="AH4" s="8">
        <v>20.2</v>
      </c>
      <c r="AI4" s="8">
        <v>20.3</v>
      </c>
      <c r="AJ4" s="8">
        <v>20.399999999999999</v>
      </c>
      <c r="AK4" s="8">
        <v>21.1</v>
      </c>
      <c r="AL4" s="8">
        <v>21.2</v>
      </c>
      <c r="AM4" s="8">
        <v>21.3</v>
      </c>
      <c r="AN4" s="8">
        <v>21.4</v>
      </c>
      <c r="AO4" s="8">
        <v>22.1</v>
      </c>
      <c r="AP4" s="8">
        <v>22.2</v>
      </c>
      <c r="AQ4" s="8">
        <v>22.3</v>
      </c>
      <c r="AR4" s="8">
        <v>22.4</v>
      </c>
      <c r="AS4" s="8">
        <v>23</v>
      </c>
      <c r="AT4" s="8">
        <v>24</v>
      </c>
      <c r="AU4" s="8">
        <v>25</v>
      </c>
      <c r="AV4" s="8">
        <v>26</v>
      </c>
      <c r="AW4" s="8">
        <v>27</v>
      </c>
      <c r="AX4" s="8">
        <v>28</v>
      </c>
      <c r="AY4" s="8">
        <v>29</v>
      </c>
      <c r="AZ4" s="8">
        <v>30</v>
      </c>
      <c r="BA4" s="55">
        <v>1</v>
      </c>
      <c r="BB4" s="55">
        <v>2</v>
      </c>
      <c r="BC4" s="55">
        <v>3</v>
      </c>
      <c r="BD4" s="55">
        <v>4</v>
      </c>
      <c r="BE4" s="55">
        <v>5</v>
      </c>
      <c r="BF4" s="55">
        <v>6</v>
      </c>
      <c r="BG4" s="55">
        <v>7</v>
      </c>
      <c r="BH4" s="55">
        <v>8</v>
      </c>
      <c r="BI4" s="55">
        <v>9</v>
      </c>
      <c r="BJ4" s="55">
        <v>10</v>
      </c>
      <c r="BK4" s="55">
        <v>11</v>
      </c>
      <c r="BL4" s="55">
        <v>12</v>
      </c>
      <c r="BM4" s="55">
        <v>13</v>
      </c>
      <c r="BN4" s="55">
        <v>14</v>
      </c>
      <c r="BO4" s="55">
        <v>15</v>
      </c>
      <c r="BP4" s="55">
        <v>16</v>
      </c>
      <c r="BQ4" s="55">
        <v>17</v>
      </c>
      <c r="BR4" s="55">
        <v>18.100000000000001</v>
      </c>
      <c r="BS4" s="55">
        <v>18.2</v>
      </c>
      <c r="BT4" s="55">
        <v>18.3</v>
      </c>
      <c r="BU4" s="55">
        <v>18.399999999999999</v>
      </c>
      <c r="BV4" s="55">
        <v>19.100000000000001</v>
      </c>
      <c r="BW4" s="55">
        <v>19.2</v>
      </c>
      <c r="BX4" s="55">
        <v>19.3</v>
      </c>
      <c r="BY4" s="55">
        <v>19.399999999999999</v>
      </c>
      <c r="BZ4" s="55">
        <v>20.100000000000001</v>
      </c>
      <c r="CA4" s="55">
        <v>20.2</v>
      </c>
      <c r="CB4" s="55">
        <v>20.3</v>
      </c>
      <c r="CC4" s="55">
        <v>20.399999999999999</v>
      </c>
      <c r="CD4" s="55">
        <v>21.1</v>
      </c>
      <c r="CE4" s="55">
        <v>21.2</v>
      </c>
      <c r="CF4" s="55">
        <v>21.3</v>
      </c>
      <c r="CG4" s="55">
        <v>21.4</v>
      </c>
      <c r="CH4" s="55">
        <v>22.1</v>
      </c>
      <c r="CI4" s="55">
        <v>22.2</v>
      </c>
      <c r="CJ4" s="55">
        <v>22.3</v>
      </c>
      <c r="CK4" s="55">
        <v>22.4</v>
      </c>
      <c r="CL4" s="55">
        <v>23</v>
      </c>
      <c r="CM4" s="55">
        <v>24</v>
      </c>
      <c r="CN4" s="55">
        <v>25</v>
      </c>
      <c r="CO4" s="55">
        <v>26</v>
      </c>
      <c r="CP4" s="55">
        <v>27</v>
      </c>
      <c r="CQ4" s="55">
        <v>28</v>
      </c>
      <c r="CR4" s="55">
        <v>29</v>
      </c>
      <c r="CS4" s="55">
        <v>30</v>
      </c>
      <c r="CT4" s="56" t="s">
        <v>43</v>
      </c>
      <c r="CU4" s="57" t="s">
        <v>41</v>
      </c>
      <c r="CV4" s="57" t="s">
        <v>42</v>
      </c>
      <c r="CW4" s="57" t="s">
        <v>44</v>
      </c>
      <c r="CX4" s="57" t="s">
        <v>12</v>
      </c>
      <c r="CY4" s="57" t="s">
        <v>11</v>
      </c>
      <c r="CZ4" s="57" t="s">
        <v>13</v>
      </c>
      <c r="DA4" s="57" t="s">
        <v>11</v>
      </c>
      <c r="DB4" s="57" t="s">
        <v>14</v>
      </c>
      <c r="DC4" s="57" t="s">
        <v>11</v>
      </c>
      <c r="DD4" s="57" t="s">
        <v>10</v>
      </c>
      <c r="DE4" s="57" t="s">
        <v>11</v>
      </c>
    </row>
    <row r="5" spans="1:109" ht="23.25" x14ac:dyDescent="0.5">
      <c r="A5" s="75"/>
      <c r="B5" s="68"/>
      <c r="C5" s="68"/>
      <c r="D5" s="75"/>
      <c r="E5" s="53" t="s">
        <v>48</v>
      </c>
      <c r="F5" s="68"/>
      <c r="G5" s="68"/>
      <c r="H5" s="50">
        <v>2</v>
      </c>
      <c r="I5" s="50">
        <v>3</v>
      </c>
      <c r="J5" s="50">
        <v>3</v>
      </c>
      <c r="K5" s="50">
        <v>1</v>
      </c>
      <c r="L5" s="50">
        <v>2</v>
      </c>
      <c r="M5" s="50">
        <v>2</v>
      </c>
      <c r="N5" s="50">
        <v>3</v>
      </c>
      <c r="O5" s="50">
        <v>1</v>
      </c>
      <c r="P5" s="50">
        <v>2</v>
      </c>
      <c r="Q5" s="50">
        <v>4</v>
      </c>
      <c r="R5" s="50">
        <v>2</v>
      </c>
      <c r="S5" s="50">
        <v>1</v>
      </c>
      <c r="T5" s="50">
        <v>1</v>
      </c>
      <c r="U5" s="50">
        <v>3</v>
      </c>
      <c r="V5" s="50">
        <v>1</v>
      </c>
      <c r="W5" s="50">
        <v>4</v>
      </c>
      <c r="X5" s="50">
        <v>3</v>
      </c>
      <c r="Y5" s="51">
        <v>2</v>
      </c>
      <c r="Z5" s="51">
        <v>1</v>
      </c>
      <c r="AA5" s="51">
        <v>2</v>
      </c>
      <c r="AB5" s="51">
        <v>1</v>
      </c>
      <c r="AC5" s="51">
        <v>1</v>
      </c>
      <c r="AD5" s="51">
        <v>1</v>
      </c>
      <c r="AE5" s="51">
        <v>2</v>
      </c>
      <c r="AF5" s="51">
        <v>2</v>
      </c>
      <c r="AG5" s="51">
        <v>1</v>
      </c>
      <c r="AH5" s="51">
        <v>2</v>
      </c>
      <c r="AI5" s="51">
        <v>1</v>
      </c>
      <c r="AJ5" s="51">
        <v>2</v>
      </c>
      <c r="AK5" s="51">
        <v>1</v>
      </c>
      <c r="AL5" s="51">
        <v>2</v>
      </c>
      <c r="AM5" s="51">
        <v>1</v>
      </c>
      <c r="AN5" s="51">
        <v>2</v>
      </c>
      <c r="AO5" s="51">
        <v>2</v>
      </c>
      <c r="AP5" s="51">
        <v>2</v>
      </c>
      <c r="AQ5" s="51">
        <v>1</v>
      </c>
      <c r="AR5" s="51">
        <v>1</v>
      </c>
      <c r="AS5" s="52">
        <v>3</v>
      </c>
      <c r="AT5" s="52">
        <v>3</v>
      </c>
      <c r="AU5" s="52">
        <v>3</v>
      </c>
      <c r="AV5" s="52">
        <v>3</v>
      </c>
      <c r="AW5" s="52">
        <v>3</v>
      </c>
      <c r="AX5" s="52">
        <v>3</v>
      </c>
      <c r="AY5" s="52">
        <v>3</v>
      </c>
      <c r="AZ5" s="54">
        <v>8</v>
      </c>
      <c r="BA5" s="37">
        <f>IF(H5=2,3,0)</f>
        <v>3</v>
      </c>
      <c r="BB5" s="37">
        <f>IF(I5=3,3,0)</f>
        <v>3</v>
      </c>
      <c r="BC5" s="37">
        <f>IF(J5=3,3,0)</f>
        <v>3</v>
      </c>
      <c r="BD5" s="37">
        <f>IF(K5=1,3,0)</f>
        <v>3</v>
      </c>
      <c r="BE5" s="37">
        <f>IF(L5=2,3,0)</f>
        <v>3</v>
      </c>
      <c r="BF5" s="37">
        <f>IF(M5=2,3,0)</f>
        <v>3</v>
      </c>
      <c r="BG5" s="37">
        <f t="shared" ref="BG5" si="0">IF(N5=3,3,0)</f>
        <v>3</v>
      </c>
      <c r="BH5" s="37">
        <f>IF(O5=1,3,0)</f>
        <v>3</v>
      </c>
      <c r="BI5" s="37">
        <f>IF(P5=2,3,0)</f>
        <v>3</v>
      </c>
      <c r="BJ5" s="37">
        <f>IF(Q5=4,3,0)</f>
        <v>3</v>
      </c>
      <c r="BK5" s="37">
        <f>IF(R5=2,3,0)</f>
        <v>3</v>
      </c>
      <c r="BL5" s="37">
        <f>IF(S5=1,3,0)</f>
        <v>3</v>
      </c>
      <c r="BM5" s="37">
        <f>IF(T5=1,3,0)</f>
        <v>3</v>
      </c>
      <c r="BN5" s="37">
        <f>IF(U5=3,3,0)</f>
        <v>3</v>
      </c>
      <c r="BO5" s="37">
        <f>IF(V5=1,3,0)</f>
        <v>3</v>
      </c>
      <c r="BP5" s="37">
        <f>IF(W5=4,3,0)</f>
        <v>3</v>
      </c>
      <c r="BQ5" s="37">
        <f>IF(X5=3,3,0)</f>
        <v>3</v>
      </c>
      <c r="BR5" s="37">
        <f>IF(Y5=2,1,0)</f>
        <v>1</v>
      </c>
      <c r="BS5" s="37">
        <f t="shared" ref="BS5:CK5" si="1">IF(Z5=1,1,0)</f>
        <v>1</v>
      </c>
      <c r="BT5" s="37">
        <f>IF(AA5=2,1,0)</f>
        <v>1</v>
      </c>
      <c r="BU5" s="37">
        <f>IF(AB5=1,1,0)</f>
        <v>1</v>
      </c>
      <c r="BV5" s="37">
        <f>IF(AC5=1,1,0)</f>
        <v>1</v>
      </c>
      <c r="BW5" s="37">
        <f>IF(AD5=1,1,0)</f>
        <v>1</v>
      </c>
      <c r="BX5" s="37">
        <f>IF(AE5=2,1,0)</f>
        <v>1</v>
      </c>
      <c r="BY5" s="37">
        <f>IF(AF5=2,1,0)</f>
        <v>1</v>
      </c>
      <c r="BZ5" s="37">
        <f>IF(AG5=1,1,0)</f>
        <v>1</v>
      </c>
      <c r="CA5" s="37">
        <f>IF(AH5=2,1,0)</f>
        <v>1</v>
      </c>
      <c r="CB5" s="37">
        <f>IF(AI5=1,1,0)</f>
        <v>1</v>
      </c>
      <c r="CC5" s="37">
        <f>IF(AJ5=2,1,0)</f>
        <v>1</v>
      </c>
      <c r="CD5" s="37">
        <f t="shared" si="1"/>
        <v>1</v>
      </c>
      <c r="CE5" s="37">
        <f>IF(AL5=2,1,0)</f>
        <v>1</v>
      </c>
      <c r="CF5" s="37">
        <f>IF(AM5=1,1,0)</f>
        <v>1</v>
      </c>
      <c r="CG5" s="37">
        <f>IF(AN5=2,1,0)</f>
        <v>1</v>
      </c>
      <c r="CH5" s="37">
        <f>IF(AO5=2,1,0)</f>
        <v>1</v>
      </c>
      <c r="CI5" s="37">
        <f>IF(AP5=2,1,0)</f>
        <v>1</v>
      </c>
      <c r="CJ5" s="37">
        <f>IF(AQ5=1,1,0)</f>
        <v>1</v>
      </c>
      <c r="CK5" s="37">
        <f t="shared" si="1"/>
        <v>1</v>
      </c>
      <c r="CL5" s="37">
        <f>AS5</f>
        <v>3</v>
      </c>
      <c r="CM5" s="37">
        <f t="shared" ref="CM5" si="2">AT5</f>
        <v>3</v>
      </c>
      <c r="CN5" s="37">
        <f t="shared" ref="CN5" si="3">AU5</f>
        <v>3</v>
      </c>
      <c r="CO5" s="37">
        <f t="shared" ref="CO5" si="4">AV5</f>
        <v>3</v>
      </c>
      <c r="CP5" s="37">
        <f t="shared" ref="CP5" si="5">AW5</f>
        <v>3</v>
      </c>
      <c r="CQ5" s="37">
        <f t="shared" ref="CQ5" si="6">AX5</f>
        <v>3</v>
      </c>
      <c r="CR5" s="37">
        <f t="shared" ref="CR5" si="7">AY5</f>
        <v>3</v>
      </c>
      <c r="CS5" s="37">
        <f t="shared" ref="CS5" si="8">AZ5</f>
        <v>8</v>
      </c>
      <c r="CT5" s="38">
        <f>SUM(BA5:BM5,BR5:CG5,CL5:CP5,CS5)</f>
        <v>78</v>
      </c>
      <c r="CU5" s="38">
        <f>SUM(BN5,BO5,CH5:CK5,CQ5)</f>
        <v>13</v>
      </c>
      <c r="CV5" s="38">
        <f>SUM(BP5)</f>
        <v>3</v>
      </c>
      <c r="CW5" s="38">
        <f>SUM(BQ5,CR5)</f>
        <v>6</v>
      </c>
      <c r="CX5" s="39">
        <f>SUM(CT5)</f>
        <v>78</v>
      </c>
      <c r="CY5" s="40" t="str">
        <f>IF(CX5&lt;19.5,"ปรับปรุง",IF(CX5&lt;39,"พอใช้",IF(CX5&lt;58.5,"ดี",IF(CX5&gt;=58.5,"ดีมาก"))))</f>
        <v>ดีมาก</v>
      </c>
      <c r="CZ5" s="40">
        <f>SUM(CU5,CV5)</f>
        <v>16</v>
      </c>
      <c r="DA5" s="40" t="str">
        <f>IF(CZ5&lt;4,"ปรับปรุง",IF(CZ5&lt;8,"พอใช้",IF(CZ5&lt;12,"ดี",IF(CZ5&gt;=12,"ดีมาก"))))</f>
        <v>ดีมาก</v>
      </c>
      <c r="DB5" s="41">
        <f>SUM(CW5)</f>
        <v>6</v>
      </c>
      <c r="DC5" s="40" t="str">
        <f>IF(DB5&lt;1.5,"ปรับปรุง",IF(DB5&lt;3,"พอใช้",IF(DB5&lt;4.5,"ดี",IF(DB5&gt;=4.5,"ดีมาก"))))</f>
        <v>ดีมาก</v>
      </c>
      <c r="DD5" s="41">
        <f>SUM(CX5,CZ5,DB5)</f>
        <v>100</v>
      </c>
      <c r="DE5" s="42" t="str">
        <f>IF(DD5&lt;25,"ปรับปรุง",IF(DD5&lt;50,"พอใช้",IF(DD5&lt;75,"ดี",IF(DD5&gt;=75,"ดีมาก"))))</f>
        <v>ดีมาก</v>
      </c>
    </row>
    <row r="6" spans="1:109" s="49" customFormat="1" ht="23.25" x14ac:dyDescent="0.5">
      <c r="A6" s="45"/>
      <c r="B6" s="46"/>
      <c r="C6" s="46"/>
      <c r="D6" s="45"/>
      <c r="E6" s="45"/>
      <c r="F6" s="46"/>
      <c r="G6" s="47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8"/>
      <c r="CU6" s="38"/>
      <c r="CV6" s="38"/>
      <c r="CW6" s="38"/>
      <c r="CX6" s="39"/>
      <c r="CY6" s="40"/>
      <c r="CZ6" s="40"/>
      <c r="DA6" s="40"/>
      <c r="DB6" s="41"/>
      <c r="DC6" s="40"/>
      <c r="DD6" s="41"/>
      <c r="DE6" s="42"/>
    </row>
    <row r="7" spans="1:109" s="49" customFormat="1" ht="23.25" x14ac:dyDescent="0.5">
      <c r="A7" s="45"/>
      <c r="B7" s="46"/>
      <c r="C7" s="46"/>
      <c r="D7" s="45"/>
      <c r="E7" s="45"/>
      <c r="F7" s="46"/>
      <c r="G7" s="47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8"/>
      <c r="CU7" s="38"/>
      <c r="CV7" s="38"/>
      <c r="CW7" s="38"/>
      <c r="CX7" s="39"/>
      <c r="CY7" s="40"/>
      <c r="CZ7" s="40"/>
      <c r="DA7" s="40"/>
      <c r="DB7" s="41"/>
      <c r="DC7" s="40"/>
      <c r="DD7" s="41"/>
      <c r="DE7" s="42"/>
    </row>
    <row r="8" spans="1:109" s="49" customFormat="1" ht="23.25" x14ac:dyDescent="0.5">
      <c r="A8" s="45"/>
      <c r="B8" s="46"/>
      <c r="C8" s="46"/>
      <c r="D8" s="45"/>
      <c r="E8" s="45"/>
      <c r="F8" s="46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8"/>
      <c r="CU8" s="38"/>
      <c r="CV8" s="38"/>
      <c r="CW8" s="38"/>
      <c r="CX8" s="39"/>
      <c r="CY8" s="40"/>
      <c r="CZ8" s="40"/>
      <c r="DA8" s="40"/>
      <c r="DB8" s="41"/>
      <c r="DC8" s="40"/>
      <c r="DD8" s="41"/>
      <c r="DE8" s="42"/>
    </row>
    <row r="9" spans="1:109" s="49" customFormat="1" ht="23.25" x14ac:dyDescent="0.5">
      <c r="A9" s="45"/>
      <c r="B9" s="46"/>
      <c r="C9" s="46"/>
      <c r="D9" s="45"/>
      <c r="E9" s="45"/>
      <c r="F9" s="46"/>
      <c r="G9" s="47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8"/>
      <c r="CU9" s="38"/>
      <c r="CV9" s="38"/>
      <c r="CW9" s="38"/>
      <c r="CX9" s="39"/>
      <c r="CY9" s="40"/>
      <c r="CZ9" s="40"/>
      <c r="DA9" s="40"/>
      <c r="DB9" s="41"/>
      <c r="DC9" s="40"/>
      <c r="DD9" s="41"/>
      <c r="DE9" s="42"/>
    </row>
    <row r="10" spans="1:109" s="49" customFormat="1" ht="23.25" x14ac:dyDescent="0.5">
      <c r="A10" s="45"/>
      <c r="B10" s="46"/>
      <c r="C10" s="46"/>
      <c r="D10" s="45"/>
      <c r="E10" s="45"/>
      <c r="F10" s="46"/>
      <c r="G10" s="47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8"/>
      <c r="CU10" s="38"/>
      <c r="CV10" s="38"/>
      <c r="CW10" s="38"/>
      <c r="CX10" s="39"/>
      <c r="CY10" s="40"/>
      <c r="CZ10" s="40"/>
      <c r="DA10" s="40"/>
      <c r="DB10" s="41"/>
      <c r="DC10" s="40"/>
      <c r="DD10" s="41"/>
      <c r="DE10" s="42"/>
    </row>
    <row r="11" spans="1:109" ht="23.25" x14ac:dyDescent="0.5">
      <c r="A11" s="10"/>
      <c r="B11" s="11"/>
      <c r="C11" s="11"/>
      <c r="D11" s="10"/>
      <c r="E11" s="10"/>
      <c r="F11" s="11"/>
      <c r="G11" s="1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8"/>
      <c r="CU11" s="38"/>
      <c r="CV11" s="38"/>
      <c r="CW11" s="38"/>
      <c r="CX11" s="39"/>
      <c r="CY11" s="40"/>
      <c r="CZ11" s="40"/>
      <c r="DA11" s="40"/>
      <c r="DB11" s="41"/>
      <c r="DC11" s="40"/>
      <c r="DD11" s="41"/>
      <c r="DE11" s="42"/>
    </row>
    <row r="12" spans="1:109" ht="23.25" x14ac:dyDescent="0.5">
      <c r="A12" s="10"/>
      <c r="B12" s="11"/>
      <c r="C12" s="11"/>
      <c r="D12" s="10"/>
      <c r="E12" s="10"/>
      <c r="F12" s="11"/>
      <c r="G12" s="1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8"/>
      <c r="CU12" s="38"/>
      <c r="CV12" s="38"/>
      <c r="CW12" s="38"/>
      <c r="CX12" s="39"/>
      <c r="CY12" s="40"/>
      <c r="CZ12" s="40"/>
      <c r="DA12" s="40"/>
      <c r="DB12" s="41"/>
      <c r="DC12" s="40"/>
      <c r="DD12" s="41"/>
      <c r="DE12" s="42"/>
    </row>
    <row r="13" spans="1:109" ht="23.25" x14ac:dyDescent="0.5">
      <c r="A13" s="10"/>
      <c r="B13" s="11"/>
      <c r="C13" s="11"/>
      <c r="D13" s="10"/>
      <c r="E13" s="10"/>
      <c r="F13" s="11"/>
      <c r="G13" s="1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8"/>
      <c r="CU13" s="38"/>
      <c r="CV13" s="38"/>
      <c r="CW13" s="38"/>
      <c r="CX13" s="39"/>
      <c r="CY13" s="40"/>
      <c r="CZ13" s="40"/>
      <c r="DA13" s="40"/>
      <c r="DB13" s="41"/>
      <c r="DC13" s="40"/>
      <c r="DD13" s="41"/>
      <c r="DE13" s="42"/>
    </row>
    <row r="14" spans="1:109" ht="23.25" x14ac:dyDescent="0.5">
      <c r="A14" s="10"/>
      <c r="B14" s="11"/>
      <c r="C14" s="11"/>
      <c r="D14" s="10"/>
      <c r="E14" s="10"/>
      <c r="F14" s="11"/>
      <c r="G14" s="1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8"/>
      <c r="CU14" s="38"/>
      <c r="CV14" s="38"/>
      <c r="CW14" s="38"/>
      <c r="CX14" s="39"/>
      <c r="CY14" s="40"/>
      <c r="CZ14" s="40"/>
      <c r="DA14" s="40"/>
      <c r="DB14" s="41"/>
      <c r="DC14" s="40"/>
      <c r="DD14" s="41"/>
      <c r="DE14" s="42"/>
    </row>
    <row r="15" spans="1:109" ht="23.25" x14ac:dyDescent="0.5">
      <c r="A15" s="10"/>
      <c r="B15" s="11"/>
      <c r="C15" s="11"/>
      <c r="D15" s="10"/>
      <c r="E15" s="10"/>
      <c r="F15" s="11"/>
      <c r="G15" s="17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8"/>
      <c r="CU15" s="38"/>
      <c r="CV15" s="38"/>
      <c r="CW15" s="38"/>
      <c r="CX15" s="39"/>
      <c r="CY15" s="40"/>
      <c r="CZ15" s="40"/>
      <c r="DA15" s="40"/>
      <c r="DB15" s="41"/>
      <c r="DC15" s="40"/>
      <c r="DD15" s="41"/>
      <c r="DE15" s="42"/>
    </row>
    <row r="16" spans="1:109" ht="23.25" x14ac:dyDescent="0.5"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8"/>
      <c r="CU16" s="38"/>
      <c r="CV16" s="38"/>
      <c r="CW16" s="38"/>
      <c r="CX16" s="39"/>
      <c r="CY16" s="40"/>
      <c r="CZ16" s="40"/>
      <c r="DA16" s="40"/>
      <c r="DB16" s="41"/>
      <c r="DC16" s="40"/>
      <c r="DD16" s="41"/>
      <c r="DE16" s="42"/>
    </row>
    <row r="17" spans="8:109" ht="23.25" x14ac:dyDescent="0.5"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8"/>
      <c r="CU17" s="38"/>
      <c r="CV17" s="38"/>
      <c r="CW17" s="38"/>
      <c r="CX17" s="39"/>
      <c r="CY17" s="40"/>
      <c r="CZ17" s="40"/>
      <c r="DA17" s="40"/>
      <c r="DB17" s="41"/>
      <c r="DC17" s="40"/>
      <c r="DD17" s="41"/>
      <c r="DE17" s="42"/>
    </row>
    <row r="18" spans="8:109" ht="23.25" x14ac:dyDescent="0.5"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8"/>
      <c r="CU18" s="38"/>
      <c r="CV18" s="38"/>
      <c r="CW18" s="38"/>
      <c r="CX18" s="39"/>
      <c r="CY18" s="40"/>
      <c r="CZ18" s="40"/>
      <c r="DA18" s="40"/>
      <c r="DB18" s="41"/>
      <c r="DC18" s="40"/>
      <c r="DD18" s="41"/>
      <c r="DE18" s="42"/>
    </row>
    <row r="19" spans="8:109" ht="23.25" x14ac:dyDescent="0.5"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8"/>
      <c r="CU19" s="38"/>
      <c r="CV19" s="38"/>
      <c r="CW19" s="38"/>
      <c r="CX19" s="39"/>
      <c r="CY19" s="40"/>
      <c r="CZ19" s="40"/>
      <c r="DA19" s="40"/>
      <c r="DB19" s="41"/>
      <c r="DC19" s="40"/>
      <c r="DD19" s="41"/>
      <c r="DE19" s="42"/>
    </row>
    <row r="20" spans="8:109" ht="23.25" x14ac:dyDescent="0.5"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8"/>
      <c r="CU20" s="38"/>
      <c r="CV20" s="38"/>
      <c r="CW20" s="38"/>
      <c r="CX20" s="39"/>
      <c r="CY20" s="40"/>
      <c r="CZ20" s="40"/>
      <c r="DA20" s="40"/>
      <c r="DB20" s="41"/>
      <c r="DC20" s="40"/>
      <c r="DD20" s="41"/>
      <c r="DE20" s="42"/>
    </row>
  </sheetData>
  <mergeCells count="10">
    <mergeCell ref="CT3:DE3"/>
    <mergeCell ref="F3:F5"/>
    <mergeCell ref="G3:G5"/>
    <mergeCell ref="A1:AZ1"/>
    <mergeCell ref="H3:AZ3"/>
    <mergeCell ref="A2:G2"/>
    <mergeCell ref="A3:A5"/>
    <mergeCell ref="B3:B5"/>
    <mergeCell ref="C3:C5"/>
    <mergeCell ref="D3:D5"/>
  </mergeCells>
  <dataValidations count="2">
    <dataValidation type="whole" allowBlank="1" showInputMessage="1" showErrorMessage="1" errorTitle="กรอกข้อมูลผิด" error="กรอกคะแนนผิด คะแนนที่ถูก คือ 0, 3" sqref="AS1:AY1048576">
      <formula1>0</formula1>
      <formula2>3</formula2>
    </dataValidation>
    <dataValidation type="decimal" allowBlank="1" showInputMessage="1" showErrorMessage="1" errorTitle="กรอกคะแนนผิด" error="กรอกคะแนนผิด คะแนนที่ถูกคือ 0, 0.5, 0.75, 1, 1.25, 1.5, 1.75, 2,...,8" sqref="AZ1:AZ1048576">
      <formula1>0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10" zoomScale="115" zoomScaleNormal="115" workbookViewId="0">
      <selection activeCell="A24" sqref="A24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3" ht="69" customHeight="1" x14ac:dyDescent="0.6">
      <c r="A1" s="76" t="s">
        <v>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1.2" customHeight="1" x14ac:dyDescent="0.25">
      <c r="A2" s="78"/>
      <c r="B2" s="77"/>
      <c r="C2" s="77"/>
      <c r="D2" s="77"/>
      <c r="E2" s="77"/>
      <c r="F2" s="77"/>
      <c r="K2" s="77"/>
      <c r="L2" s="77"/>
      <c r="M2" s="77"/>
    </row>
    <row r="3" spans="1:13" ht="21.2" customHeight="1" x14ac:dyDescent="0.25">
      <c r="A3" s="78" t="s">
        <v>30</v>
      </c>
      <c r="B3" s="77"/>
      <c r="C3" s="77"/>
      <c r="D3" s="77"/>
      <c r="E3" s="77"/>
      <c r="F3" s="77"/>
      <c r="G3" s="79" t="s">
        <v>33</v>
      </c>
      <c r="H3" s="77"/>
      <c r="I3" s="77"/>
      <c r="J3" s="77"/>
      <c r="K3" s="77"/>
      <c r="L3" s="77"/>
      <c r="M3" s="77"/>
    </row>
    <row r="4" spans="1:13" ht="21.2" customHeight="1" x14ac:dyDescent="0.25">
      <c r="A4" s="78" t="s">
        <v>31</v>
      </c>
      <c r="B4" s="77"/>
      <c r="C4" s="77"/>
      <c r="D4" s="77"/>
      <c r="E4" s="77"/>
      <c r="F4" s="77"/>
      <c r="G4" s="78" t="s">
        <v>45</v>
      </c>
      <c r="H4" s="80"/>
      <c r="I4" s="80"/>
      <c r="J4" s="80"/>
      <c r="K4" s="80"/>
      <c r="L4" s="80"/>
      <c r="M4" s="80"/>
    </row>
    <row r="6" spans="1:13" ht="24" customHeight="1" x14ac:dyDescent="0.25">
      <c r="A6" s="89" t="s">
        <v>17</v>
      </c>
      <c r="B6" s="89" t="s">
        <v>18</v>
      </c>
      <c r="C6" s="89" t="s">
        <v>19</v>
      </c>
      <c r="D6" s="89" t="s">
        <v>20</v>
      </c>
      <c r="E6" s="89" t="s">
        <v>21</v>
      </c>
      <c r="F6" s="89" t="s">
        <v>22</v>
      </c>
      <c r="G6" s="81" t="s">
        <v>32</v>
      </c>
      <c r="H6" s="83" t="s">
        <v>23</v>
      </c>
      <c r="I6" s="85" t="s">
        <v>24</v>
      </c>
      <c r="J6" s="86" t="s">
        <v>25</v>
      </c>
      <c r="K6" s="87"/>
      <c r="L6" s="87"/>
      <c r="M6" s="88"/>
    </row>
    <row r="7" spans="1:13" ht="30" customHeight="1" x14ac:dyDescent="0.25">
      <c r="A7" s="84"/>
      <c r="B7" s="84"/>
      <c r="C7" s="84"/>
      <c r="D7" s="84"/>
      <c r="E7" s="84"/>
      <c r="F7" s="84"/>
      <c r="G7" s="82"/>
      <c r="H7" s="84"/>
      <c r="I7" s="84"/>
      <c r="J7" s="20" t="s">
        <v>26</v>
      </c>
      <c r="K7" s="21" t="s">
        <v>27</v>
      </c>
      <c r="L7" s="21" t="s">
        <v>28</v>
      </c>
      <c r="M7" s="21" t="s">
        <v>29</v>
      </c>
    </row>
    <row r="8" spans="1:13" ht="18.75" customHeight="1" x14ac:dyDescent="0.25">
      <c r="A8" s="31" t="s">
        <v>46</v>
      </c>
      <c r="B8" s="32">
        <v>25</v>
      </c>
      <c r="C8" s="32">
        <v>100</v>
      </c>
      <c r="D8" s="58">
        <f>MIN(บันทึกและรายงานผลรายคน!DD6:DD30)</f>
        <v>0</v>
      </c>
      <c r="E8" s="58">
        <f>MAX(บันทึกและรายงานผลรายคน!DD6:DD30)</f>
        <v>0</v>
      </c>
      <c r="F8" s="33" t="e">
        <f>AVERAGE(บันทึกและรายงานผลรายคน!DD6:DD30)</f>
        <v>#DIV/0!</v>
      </c>
      <c r="G8" s="33" t="e">
        <f>STDEV(บันทึกและรายงานผลรายคน!DD6:DD30)</f>
        <v>#DIV/0!</v>
      </c>
      <c r="H8" s="33" t="e">
        <f>(F8/C8)*100</f>
        <v>#DIV/0!</v>
      </c>
      <c r="I8" s="33" t="e">
        <f>(G8/F8)*100</f>
        <v>#DIV/0!</v>
      </c>
      <c r="J8" s="33">
        <f>(COUNTIF(บันทึกและรายงานผลรายคน!DE6:DE30,"ปรับปรุง")/B8)*100</f>
        <v>0</v>
      </c>
      <c r="K8" s="33">
        <f>(COUNTIF(บันทึกและรายงานผลรายคน!DE6:DE30,"พอใช้")/B8)*100</f>
        <v>0</v>
      </c>
      <c r="L8" s="33">
        <f>(COUNTIF(บันทึกและรายงานผลรายคน!DE6:DE30,"ดี")/B8)*100</f>
        <v>0</v>
      </c>
      <c r="M8" s="33">
        <f>(COUNTIF(บันทึกและรายงานผลรายคน!DE6:DE30,"ดีมาก")/B8)*100</f>
        <v>0</v>
      </c>
    </row>
    <row r="9" spans="1:13" ht="18.75" customHeight="1" x14ac:dyDescent="0.25">
      <c r="A9" s="22" t="s">
        <v>34</v>
      </c>
      <c r="B9" s="23">
        <v>25</v>
      </c>
      <c r="C9" s="23">
        <v>78</v>
      </c>
      <c r="D9" s="59">
        <f>MIN(บันทึกและรายงานผลรายคน!CX6:CX30)</f>
        <v>0</v>
      </c>
      <c r="E9" s="59">
        <f>MAX(บันทึกและรายงานผลรายคน!CX6:CX30)</f>
        <v>0</v>
      </c>
      <c r="F9" s="24" t="e">
        <f>AVERAGE(บันทึกและรายงานผลรายคน!CX6:CX30)</f>
        <v>#DIV/0!</v>
      </c>
      <c r="G9" s="24" t="e">
        <f>STDEV(บันทึกและรายงานผลรายคน!CX6:CX30)</f>
        <v>#DIV/0!</v>
      </c>
      <c r="H9" s="24" t="e">
        <f t="shared" ref="H9:H14" si="0">(F9/C9)*100</f>
        <v>#DIV/0!</v>
      </c>
      <c r="I9" s="24" t="e">
        <f t="shared" ref="I9:I14" si="1">(G9/F9)*100</f>
        <v>#DIV/0!</v>
      </c>
      <c r="J9" s="24">
        <f>(COUNTIF(บันทึกและรายงานผลรายคน!CY6:CY30,"ปรับปรุง")/B9)*100</f>
        <v>0</v>
      </c>
      <c r="K9" s="24">
        <f>(COUNTIF(บันทึกและรายงานผลรายคน!CY6:CY30,"พอใช้")/B9)*100</f>
        <v>0</v>
      </c>
      <c r="L9" s="24">
        <f>(COUNTIF(บันทึกและรายงานผลรายคน!CY6:CY30,"ดี")/B9)*100</f>
        <v>0</v>
      </c>
      <c r="M9" s="24">
        <f>(COUNTIF(บันทึกและรายงานผลรายคน!CY6:CY30,"ดีมาก")/B9)*100</f>
        <v>0</v>
      </c>
    </row>
    <row r="10" spans="1:13" ht="18.75" customHeight="1" x14ac:dyDescent="0.25">
      <c r="A10" s="25" t="s">
        <v>35</v>
      </c>
      <c r="B10" s="26">
        <v>25</v>
      </c>
      <c r="C10" s="26">
        <v>78</v>
      </c>
      <c r="D10" s="60">
        <f>MIN(บันทึกและรายงานผลรายคน!CT6:CT30)</f>
        <v>0</v>
      </c>
      <c r="E10" s="60">
        <f>MAX(บันทึกและรายงานผลรายคน!CT6:CT30)</f>
        <v>0</v>
      </c>
      <c r="F10" s="27" t="e">
        <f>AVERAGE(บันทึกและรายงานผลรายคน!CT6:CT30)</f>
        <v>#DIV/0!</v>
      </c>
      <c r="G10" s="27" t="e">
        <f>STDEV(บันทึกและรายงานผลรายคน!CT6:CT30)</f>
        <v>#DIV/0!</v>
      </c>
      <c r="H10" s="27" t="e">
        <f t="shared" si="0"/>
        <v>#DIV/0!</v>
      </c>
      <c r="I10" s="27" t="e">
        <f t="shared" si="1"/>
        <v>#DIV/0!</v>
      </c>
      <c r="J10" s="27"/>
      <c r="K10" s="27"/>
      <c r="L10" s="27"/>
      <c r="M10" s="27"/>
    </row>
    <row r="11" spans="1:13" ht="18.75" customHeight="1" x14ac:dyDescent="0.25">
      <c r="A11" s="22" t="s">
        <v>36</v>
      </c>
      <c r="B11" s="23">
        <v>25</v>
      </c>
      <c r="C11" s="23">
        <v>16</v>
      </c>
      <c r="D11" s="59">
        <f>MIN(บันทึกและรายงานผลรายคน!CZ6:CZ30)</f>
        <v>0</v>
      </c>
      <c r="E11" s="59">
        <f>MAX(บันทึกและรายงานผลรายคน!CZ6:CZ30)</f>
        <v>0</v>
      </c>
      <c r="F11" s="24" t="e">
        <f>AVERAGE(บันทึกและรายงานผลรายคน!CZ6:CZ30)</f>
        <v>#DIV/0!</v>
      </c>
      <c r="G11" s="24" t="e">
        <f>STDEV(บันทึกและรายงานผลรายคน!CZ6:CZ30)</f>
        <v>#DIV/0!</v>
      </c>
      <c r="H11" s="24" t="e">
        <f t="shared" si="0"/>
        <v>#DIV/0!</v>
      </c>
      <c r="I11" s="24" t="e">
        <f t="shared" si="1"/>
        <v>#DIV/0!</v>
      </c>
      <c r="J11" s="24">
        <f>(COUNTIF(บันทึกและรายงานผลรายคน!DA6:DA30,"ปรับปรุง")/B11)*100</f>
        <v>0</v>
      </c>
      <c r="K11" s="24">
        <f>(COUNTIF(บันทึกและรายงานผลรายคน!DA6:DA30,"พอใช้")/B11)*100</f>
        <v>0</v>
      </c>
      <c r="L11" s="24">
        <f>(COUNTIF(บันทึกและรายงานผลรายคน!DA6:DA30,"ดี")/B11)*100</f>
        <v>0</v>
      </c>
      <c r="M11" s="24">
        <f>(COUNTIF(บันทึกและรายงานผลรายคน!DA6:DA30,"ดีมาก")/B11)*100</f>
        <v>0</v>
      </c>
    </row>
    <row r="12" spans="1:13" ht="18.75" customHeight="1" x14ac:dyDescent="0.25">
      <c r="A12" s="25" t="s">
        <v>37</v>
      </c>
      <c r="B12" s="26">
        <v>25</v>
      </c>
      <c r="C12" s="26">
        <v>13</v>
      </c>
      <c r="D12" s="60">
        <f>MIN(บันทึกและรายงานผลรายคน!CU6:CU30)</f>
        <v>0</v>
      </c>
      <c r="E12" s="60">
        <f>MAX(บันทึกและรายงานผลรายคน!CU6:CU30)</f>
        <v>0</v>
      </c>
      <c r="F12" s="27" t="e">
        <f>AVERAGE(บันทึกและรายงานผลรายคน!CU6:CU30)</f>
        <v>#DIV/0!</v>
      </c>
      <c r="G12" s="27" t="e">
        <f>STDEV(บันทึกและรายงานผลรายคน!CU6:CU30)</f>
        <v>#DIV/0!</v>
      </c>
      <c r="H12" s="27" t="e">
        <f t="shared" si="0"/>
        <v>#DIV/0!</v>
      </c>
      <c r="I12" s="27" t="e">
        <f t="shared" si="1"/>
        <v>#DIV/0!</v>
      </c>
      <c r="J12" s="27"/>
      <c r="K12" s="27"/>
      <c r="L12" s="27"/>
      <c r="M12" s="27"/>
    </row>
    <row r="13" spans="1:13" ht="18.75" customHeight="1" x14ac:dyDescent="0.25">
      <c r="A13" s="28" t="s">
        <v>38</v>
      </c>
      <c r="B13" s="29">
        <v>25</v>
      </c>
      <c r="C13" s="29">
        <v>3</v>
      </c>
      <c r="D13" s="61">
        <f>MIN(บันทึกและรายงานผลรายคน!CV6:CV30)</f>
        <v>0</v>
      </c>
      <c r="E13" s="61">
        <f>MAX(บันทึกและรายงานผลรายคน!CV6:CV30)</f>
        <v>0</v>
      </c>
      <c r="F13" s="30" t="e">
        <f>AVERAGE(บันทึกและรายงานผลรายคน!CV6:CV30)</f>
        <v>#DIV/0!</v>
      </c>
      <c r="G13" s="30" t="e">
        <f>STDEV(บันทึกและรายงานผลรายคน!CV6:CV30)</f>
        <v>#DIV/0!</v>
      </c>
      <c r="H13" s="30" t="e">
        <f t="shared" si="0"/>
        <v>#DIV/0!</v>
      </c>
      <c r="I13" s="30" t="e">
        <f t="shared" si="1"/>
        <v>#DIV/0!</v>
      </c>
      <c r="J13" s="30"/>
      <c r="K13" s="30"/>
      <c r="L13" s="30"/>
      <c r="M13" s="30"/>
    </row>
    <row r="14" spans="1:13" ht="18.75" customHeight="1" x14ac:dyDescent="0.25">
      <c r="A14" s="34" t="s">
        <v>39</v>
      </c>
      <c r="B14" s="35">
        <v>25</v>
      </c>
      <c r="C14" s="35">
        <v>6</v>
      </c>
      <c r="D14" s="62">
        <f>MIN(บันทึกและรายงานผลรายคน!DB6:DB30)</f>
        <v>0</v>
      </c>
      <c r="E14" s="62">
        <f>MAX(บันทึกและรายงานผลรายคน!DB6:DB30)</f>
        <v>0</v>
      </c>
      <c r="F14" s="36" t="e">
        <f>AVERAGE(บันทึกและรายงานผลรายคน!DB6:DB30)</f>
        <v>#DIV/0!</v>
      </c>
      <c r="G14" s="36" t="e">
        <f>STDEV(บันทึกและรายงานผลรายคน!DB6:DB30)</f>
        <v>#DIV/0!</v>
      </c>
      <c r="H14" s="36" t="e">
        <f t="shared" si="0"/>
        <v>#DIV/0!</v>
      </c>
      <c r="I14" s="36" t="e">
        <f t="shared" si="1"/>
        <v>#DIV/0!</v>
      </c>
      <c r="J14" s="36">
        <f>(COUNTIF(บันทึกและรายงานผลรายคน!DC6:DC30,"ปรับปรุง")/B14)*100</f>
        <v>0</v>
      </c>
      <c r="K14" s="36">
        <f>(COUNTIF(บันทึกและรายงานผลรายคน!DC6:DC30,"พอใช้")/B14)*100</f>
        <v>0</v>
      </c>
      <c r="L14" s="36">
        <f>(COUNTIF(บันทึกและรายงานผลรายคน!DC6:DC30,"ดี")/B14)*100</f>
        <v>0</v>
      </c>
      <c r="M14" s="36">
        <f>(COUNTIF(บันทึกและรายงานผลรายคน!DC6:DC30,"ดีมาก")/B14)*100</f>
        <v>0</v>
      </c>
    </row>
    <row r="15" spans="1:13" ht="18.75" customHeight="1" x14ac:dyDescent="0.25">
      <c r="A15" s="28" t="s">
        <v>40</v>
      </c>
      <c r="B15" s="29">
        <v>25</v>
      </c>
      <c r="C15" s="29">
        <v>6</v>
      </c>
      <c r="D15" s="61">
        <f>MIN(บันทึกและรายงานผลรายคน!CW6:CW30)</f>
        <v>0</v>
      </c>
      <c r="E15" s="61">
        <f>MAX(บันทึกและรายงานผลรายคน!CW6:CW30)</f>
        <v>0</v>
      </c>
      <c r="F15" s="30" t="e">
        <f>AVERAGE(บันทึกและรายงานผลรายคน!CW6:CW30)</f>
        <v>#DIV/0!</v>
      </c>
      <c r="G15" s="30" t="e">
        <f>STDEV(บันทึกและรายงานผลรายคน!CW6:CW30)</f>
        <v>#DIV/0!</v>
      </c>
      <c r="H15" s="30" t="e">
        <f t="shared" ref="H15" si="2">(F15/C15)*100</f>
        <v>#DIV/0!</v>
      </c>
      <c r="I15" s="30" t="e">
        <f t="shared" ref="I15" si="3">(G15/F15)*100</f>
        <v>#DIV/0!</v>
      </c>
      <c r="J15" s="30"/>
      <c r="K15" s="30"/>
      <c r="L15" s="30"/>
      <c r="M15" s="30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43" bottom="0.42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2017-11-22T06:51:44Z</cp:lastPrinted>
  <dcterms:created xsi:type="dcterms:W3CDTF">2017-10-27T03:40:44Z</dcterms:created>
  <dcterms:modified xsi:type="dcterms:W3CDTF">2020-01-17T06:25:32Z</dcterms:modified>
</cp:coreProperties>
</file>