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CX5" i="1" l="1"/>
  <c r="CT5" i="1"/>
  <c r="CN5" i="1"/>
  <c r="CQ5" i="1"/>
  <c r="CP5" i="1"/>
  <c r="CO5" i="1"/>
  <c r="J14" i="7" l="1"/>
  <c r="E13" i="7"/>
  <c r="G13" i="7"/>
  <c r="D14" i="7"/>
  <c r="G15" i="7"/>
  <c r="M14" i="7"/>
  <c r="E14" i="7"/>
  <c r="E15" i="7"/>
  <c r="G14" i="7"/>
  <c r="L14" i="7"/>
  <c r="G12" i="7"/>
  <c r="D15" i="7"/>
  <c r="K14" i="7"/>
  <c r="F14" i="7"/>
  <c r="F15" i="7"/>
  <c r="D13" i="7"/>
  <c r="F13" i="7"/>
  <c r="D12" i="7"/>
  <c r="E12" i="7"/>
  <c r="F12" i="7"/>
  <c r="E9" i="7"/>
  <c r="E10" i="7"/>
  <c r="F9" i="7"/>
  <c r="F10" i="7"/>
  <c r="G9" i="7"/>
  <c r="G10" i="7"/>
  <c r="D9" i="7"/>
  <c r="D10" i="7"/>
  <c r="K11" i="7" l="1"/>
  <c r="G11" i="7"/>
  <c r="M11" i="7"/>
  <c r="J11" i="7"/>
  <c r="L11" i="7"/>
  <c r="E11" i="7"/>
  <c r="F11" i="7"/>
  <c r="D11" i="7"/>
  <c r="L9" i="7"/>
  <c r="K9" i="7"/>
  <c r="J9" i="7"/>
  <c r="M9" i="7"/>
  <c r="G8" i="7" l="1"/>
  <c r="D8" i="7"/>
  <c r="F8" i="7"/>
  <c r="E8" i="7"/>
  <c r="L8" i="7"/>
  <c r="J8" i="7"/>
  <c r="K8" i="7"/>
  <c r="M8" i="7"/>
  <c r="CW5" i="1" l="1"/>
  <c r="CS5" i="1"/>
  <c r="CG5" i="1" l="1"/>
  <c r="CF5" i="1"/>
  <c r="CD5" i="1"/>
  <c r="CC5" i="1"/>
  <c r="CB5" i="1"/>
  <c r="BZ5" i="1"/>
  <c r="BX5" i="1"/>
  <c r="BV5" i="1"/>
  <c r="BT5" i="1"/>
  <c r="BR5" i="1"/>
  <c r="BQ5" i="1"/>
  <c r="BP5" i="1"/>
  <c r="BO5" i="1"/>
  <c r="BN5" i="1"/>
  <c r="BM5" i="1"/>
  <c r="BL5" i="1"/>
  <c r="BK5" i="1"/>
  <c r="BJ5" i="1"/>
  <c r="BI5" i="1"/>
  <c r="BH5" i="1"/>
  <c r="BE5" i="1"/>
  <c r="BD5" i="1"/>
  <c r="BC5" i="1"/>
  <c r="BB5" i="1"/>
  <c r="BA5" i="1"/>
  <c r="AZ5" i="1"/>
  <c r="AY5" i="1"/>
  <c r="AX5" i="1"/>
  <c r="CM5" i="1"/>
  <c r="CL5" i="1"/>
  <c r="CK5" i="1"/>
  <c r="CJ5" i="1"/>
  <c r="CI5" i="1"/>
  <c r="CH5" i="1" l="1"/>
  <c r="CE5" i="1"/>
  <c r="CV5" i="1" s="1"/>
  <c r="CA5" i="1"/>
  <c r="BY5" i="1"/>
  <c r="BW5" i="1"/>
  <c r="BU5" i="1"/>
  <c r="BS5" i="1"/>
  <c r="BG5" i="1"/>
  <c r="BF5" i="1"/>
  <c r="CR5" i="1" l="1"/>
  <c r="CU5" i="1" l="1"/>
  <c r="H15" i="7"/>
  <c r="I15" i="7" l="1"/>
  <c r="H13" i="7" l="1"/>
  <c r="H12" i="7"/>
  <c r="H14" i="7"/>
  <c r="H11" i="7"/>
  <c r="H10" i="7"/>
  <c r="H9" i="7"/>
  <c r="H8" i="7"/>
  <c r="CY5" i="1" l="1"/>
  <c r="I14" i="7"/>
  <c r="I11" i="7"/>
  <c r="I9" i="7"/>
  <c r="I13" i="7"/>
  <c r="I10" i="7"/>
  <c r="I12" i="7"/>
  <c r="I8" i="7"/>
</calcChain>
</file>

<file path=xl/sharedStrings.xml><?xml version="1.0" encoding="utf-8"?>
<sst xmlns="http://schemas.openxmlformats.org/spreadsheetml/2006/main" count="53" uniqueCount="50">
  <si>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</si>
  <si>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</si>
  <si>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</si>
  <si>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</si>
  <si>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</si>
  <si>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</si>
  <si>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</si>
  <si>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</si>
  <si>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</si>
  <si>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</si>
  <si>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</si>
  <si>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</si>
  <si>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</si>
  <si>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</si>
  <si>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</si>
  <si>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</si>
  <si>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</si>
  <si>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</si>
  <si>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</si>
  <si>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</si>
  <si>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</si>
  <si>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</si>
  <si>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</si>
  <si>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</si>
  <si>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</si>
  <si>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</si>
  <si>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</si>
  <si>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</si>
  <si>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</si>
  <si>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</si>
  <si>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</si>
  <si>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</si>
  <si>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</si>
  <si>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</si>
  <si>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มฐ ค 1.1</t>
  </si>
  <si>
    <t>มฐ ค 2.1</t>
  </si>
  <si>
    <t>มฐ ค 2.2</t>
  </si>
  <si>
    <t>สาระที่ 3 เรขาคณิต</t>
  </si>
  <si>
    <t>มฐ ค 3.1</t>
  </si>
  <si>
    <t>ค 2.1</t>
  </si>
  <si>
    <t>ค 2.2</t>
  </si>
  <si>
    <t>ค 1.1</t>
  </si>
  <si>
    <t>ค 3.1</t>
  </si>
  <si>
    <t>สำนักงานเขตพื้นที่การศึกษา.....................................................................</t>
  </si>
  <si>
    <t>คณิตศาสตร์</t>
  </si>
  <si>
    <t>ชื่อ - สกุล</t>
  </si>
  <si>
    <t>(ไม่ต้องใส่คำนำหน้าชื่อ)</t>
  </si>
  <si>
    <t>สาระที่ 1 จำนวนและพีชคณิต</t>
  </si>
  <si>
    <t>สาระที่ 2  การวัดและเรขาคณิต</t>
  </si>
  <si>
    <t xml:space="preserve">รายงานผลการประเมินด้วยข้อสอบมาตรฐานในการสอบปลายปีของผู้เรียน ปีการศึกษา 2562
กลุ่มสาระการเรียนรู้คณิตศาสตร์ ระดับชั้นประถมศึกษาปีที่ 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</si>
</sst>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;\-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2" borderId="6" xfId="0" applyFont="1" applyFill="1" applyBorder="1" applyAlignment="1" applyProtection="1"/>
    <xf numFmtId="0" fontId="3" fillId="2" borderId="6" xfId="0" applyFont="1" applyFill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horizontal="left" vertical="top" wrapText="1" readingOrder="1"/>
      <protection locked="0"/>
    </xf>
    <xf numFmtId="0" fontId="9" fillId="0" borderId="12" xfId="0" applyFont="1" applyBorder="1" applyAlignment="1" applyProtection="1">
      <alignment horizontal="center" vertical="top" wrapText="1" readingOrder="1"/>
      <protection locked="0"/>
    </xf>
    <xf numFmtId="164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3" xfId="0" applyFont="1" applyBorder="1" applyAlignment="1" applyProtection="1">
      <alignment horizontal="left" vertical="top" wrapText="1" readingOrder="1"/>
      <protection locked="0"/>
    </xf>
    <xf numFmtId="0" fontId="6" fillId="0" borderId="13" xfId="0" applyFont="1" applyBorder="1" applyAlignment="1" applyProtection="1">
      <alignment horizontal="center" vertical="top" wrapText="1" readingOrder="1"/>
      <protection locked="0"/>
    </xf>
    <xf numFmtId="164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64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5" xfId="0" applyFont="1" applyBorder="1" applyAlignment="1" applyProtection="1">
      <alignment horizontal="center" vertical="top" wrapText="1" readingOrder="1"/>
      <protection locked="0"/>
    </xf>
    <xf numFmtId="164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9" fillId="0" borderId="16" xfId="0" applyFont="1" applyBorder="1" applyAlignment="1" applyProtection="1">
      <alignment horizontal="center" vertical="top" wrapText="1" readingOrder="1"/>
      <protection locked="0"/>
    </xf>
    <xf numFmtId="164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2" fillId="3" borderId="17" xfId="0" applyFont="1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7" borderId="17" xfId="0" applyFont="1" applyFill="1" applyBorder="1" applyAlignment="1" applyProtection="1">
      <alignment horizontal="center"/>
      <protection locked="0"/>
    </xf>
    <xf numFmtId="0" fontId="2" fillId="8" borderId="17" xfId="0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0" fillId="0" borderId="0" xfId="0" applyAlignment="1">
      <alignment horizontal="left"/>
    </xf>
    <xf numFmtId="0" fontId="7" fillId="0" borderId="15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3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3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3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3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3" fontId="9" fillId="0" borderId="16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0"/>
  <sheetViews>
    <sheetView tabSelected="1" zoomScale="90" zoomScaleNormal="90" workbookViewId="0">
      <selection activeCell="A6" sqref="A6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5" width="21.5703125" style="1" customWidth="1"/>
    <col min="6" max="6" width="18.7109375" style="1" customWidth="1"/>
    <col min="7" max="7" width="7.28515625" style="1" customWidth="1"/>
    <col min="8" max="65" width="4.85546875" style="12" customWidth="1"/>
    <col min="66" max="66" width="5" style="12" customWidth="1"/>
    <col min="67" max="69" width="4.85546875" style="12" customWidth="1"/>
    <col min="70" max="91" width="4.85546875" style="1" customWidth="1"/>
    <col min="92" max="95" width="4.7109375" style="1" customWidth="1"/>
    <col min="96" max="102" width="7" style="1" customWidth="1"/>
    <col min="103" max="16384" width="9.140625" style="1"/>
  </cols>
  <sheetData>
    <row r="1" spans="1:103" ht="21" x14ac:dyDescent="0.4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4"/>
    </row>
    <row r="2" spans="1:103" ht="21" x14ac:dyDescent="0.45">
      <c r="A2" s="67" t="s">
        <v>7</v>
      </c>
      <c r="B2" s="67"/>
      <c r="C2" s="67"/>
      <c r="D2" s="67"/>
      <c r="E2" s="67"/>
      <c r="F2" s="67"/>
      <c r="G2" s="67"/>
      <c r="H2" s="5" t="s">
        <v>8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6" t="s">
        <v>9</v>
      </c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7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</row>
    <row r="3" spans="1:103" ht="21" x14ac:dyDescent="0.45">
      <c r="A3" s="68" t="s">
        <v>0</v>
      </c>
      <c r="B3" s="61" t="s">
        <v>1</v>
      </c>
      <c r="C3" s="61" t="s">
        <v>2</v>
      </c>
      <c r="D3" s="68" t="s">
        <v>3</v>
      </c>
      <c r="E3" s="42"/>
      <c r="F3" s="61" t="s">
        <v>4</v>
      </c>
      <c r="G3" s="61" t="s">
        <v>5</v>
      </c>
      <c r="H3" s="65" t="s">
        <v>6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9" t="s">
        <v>16</v>
      </c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58" t="s">
        <v>15</v>
      </c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60"/>
    </row>
    <row r="4" spans="1:103" ht="21" x14ac:dyDescent="0.45">
      <c r="A4" s="69"/>
      <c r="B4" s="62"/>
      <c r="C4" s="62"/>
      <c r="D4" s="69"/>
      <c r="E4" s="43" t="s">
        <v>45</v>
      </c>
      <c r="F4" s="62"/>
      <c r="G4" s="62"/>
      <c r="H4" s="8">
        <v>1</v>
      </c>
      <c r="I4" s="8">
        <v>2</v>
      </c>
      <c r="J4" s="8">
        <v>3</v>
      </c>
      <c r="K4" s="8">
        <v>4</v>
      </c>
      <c r="L4" s="8">
        <v>5</v>
      </c>
      <c r="M4" s="8">
        <v>6</v>
      </c>
      <c r="N4" s="8">
        <v>7</v>
      </c>
      <c r="O4" s="8">
        <v>8</v>
      </c>
      <c r="P4" s="8">
        <v>9</v>
      </c>
      <c r="Q4" s="8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8">
        <v>18</v>
      </c>
      <c r="Z4" s="8">
        <v>19</v>
      </c>
      <c r="AA4" s="8">
        <v>20</v>
      </c>
      <c r="AB4" s="8">
        <v>21</v>
      </c>
      <c r="AC4" s="8">
        <v>22.1</v>
      </c>
      <c r="AD4" s="8">
        <v>22.2</v>
      </c>
      <c r="AE4" s="8">
        <v>22.3</v>
      </c>
      <c r="AF4" s="8">
        <v>22.4</v>
      </c>
      <c r="AG4" s="8">
        <v>23.1</v>
      </c>
      <c r="AH4" s="8">
        <v>23.2</v>
      </c>
      <c r="AI4" s="8">
        <v>23.3</v>
      </c>
      <c r="AJ4" s="8">
        <v>23.4</v>
      </c>
      <c r="AK4" s="8">
        <v>24.1</v>
      </c>
      <c r="AL4" s="8">
        <v>24.2</v>
      </c>
      <c r="AM4" s="8">
        <v>24.3</v>
      </c>
      <c r="AN4" s="8">
        <v>24.4</v>
      </c>
      <c r="AO4" s="8">
        <v>25.1</v>
      </c>
      <c r="AP4" s="8">
        <v>25.2</v>
      </c>
      <c r="AQ4" s="8">
        <v>25.3</v>
      </c>
      <c r="AR4" s="55">
        <v>25.4</v>
      </c>
      <c r="AS4" s="55">
        <v>26</v>
      </c>
      <c r="AT4" s="55">
        <v>27</v>
      </c>
      <c r="AU4" s="55">
        <v>28</v>
      </c>
      <c r="AV4" s="55">
        <v>29</v>
      </c>
      <c r="AW4" s="8">
        <v>30</v>
      </c>
      <c r="AX4" s="52">
        <v>1</v>
      </c>
      <c r="AY4" s="52">
        <v>2</v>
      </c>
      <c r="AZ4" s="52">
        <v>3</v>
      </c>
      <c r="BA4" s="52">
        <v>4</v>
      </c>
      <c r="BB4" s="52">
        <v>5</v>
      </c>
      <c r="BC4" s="52">
        <v>6</v>
      </c>
      <c r="BD4" s="52">
        <v>7</v>
      </c>
      <c r="BE4" s="52">
        <v>8</v>
      </c>
      <c r="BF4" s="52">
        <v>9</v>
      </c>
      <c r="BG4" s="52">
        <v>10</v>
      </c>
      <c r="BH4" s="52">
        <v>11</v>
      </c>
      <c r="BI4" s="52">
        <v>12</v>
      </c>
      <c r="BJ4" s="52">
        <v>13</v>
      </c>
      <c r="BK4" s="52">
        <v>14</v>
      </c>
      <c r="BL4" s="52">
        <v>15</v>
      </c>
      <c r="BM4" s="52">
        <v>16</v>
      </c>
      <c r="BN4" s="52">
        <v>17</v>
      </c>
      <c r="BO4" s="52">
        <v>18</v>
      </c>
      <c r="BP4" s="52">
        <v>19</v>
      </c>
      <c r="BQ4" s="52">
        <v>20</v>
      </c>
      <c r="BR4" s="52">
        <v>21</v>
      </c>
      <c r="BS4" s="52">
        <v>22.1</v>
      </c>
      <c r="BT4" s="52">
        <v>22.2</v>
      </c>
      <c r="BU4" s="52">
        <v>22.3</v>
      </c>
      <c r="BV4" s="52">
        <v>22.4</v>
      </c>
      <c r="BW4" s="52">
        <v>23.1</v>
      </c>
      <c r="BX4" s="52">
        <v>23.2</v>
      </c>
      <c r="BY4" s="52">
        <v>23.3</v>
      </c>
      <c r="BZ4" s="52">
        <v>23.4</v>
      </c>
      <c r="CA4" s="52">
        <v>24.1</v>
      </c>
      <c r="CB4" s="52">
        <v>24.2</v>
      </c>
      <c r="CC4" s="52">
        <v>24.3</v>
      </c>
      <c r="CD4" s="52">
        <v>24.4</v>
      </c>
      <c r="CE4" s="52">
        <v>25.1</v>
      </c>
      <c r="CF4" s="52">
        <v>25.2</v>
      </c>
      <c r="CG4" s="52">
        <v>25.3</v>
      </c>
      <c r="CH4" s="52">
        <v>25.4</v>
      </c>
      <c r="CI4" s="52">
        <v>26</v>
      </c>
      <c r="CJ4" s="52">
        <v>27</v>
      </c>
      <c r="CK4" s="52">
        <v>28</v>
      </c>
      <c r="CL4" s="52">
        <v>29</v>
      </c>
      <c r="CM4" s="52">
        <v>30</v>
      </c>
      <c r="CN4" s="53" t="s">
        <v>41</v>
      </c>
      <c r="CO4" s="54" t="s">
        <v>39</v>
      </c>
      <c r="CP4" s="54" t="s">
        <v>40</v>
      </c>
      <c r="CQ4" s="54" t="s">
        <v>42</v>
      </c>
      <c r="CR4" s="54" t="s">
        <v>12</v>
      </c>
      <c r="CS4" s="54" t="s">
        <v>11</v>
      </c>
      <c r="CT4" s="54" t="s">
        <v>13</v>
      </c>
      <c r="CU4" s="54" t="s">
        <v>11</v>
      </c>
      <c r="CV4" s="54" t="s">
        <v>14</v>
      </c>
      <c r="CW4" s="54" t="s">
        <v>11</v>
      </c>
      <c r="CX4" s="54" t="s">
        <v>10</v>
      </c>
      <c r="CY4" s="54" t="s">
        <v>11</v>
      </c>
    </row>
    <row r="5" spans="1:103" ht="23.25" x14ac:dyDescent="0.5">
      <c r="A5" s="70"/>
      <c r="B5" s="63"/>
      <c r="C5" s="63"/>
      <c r="D5" s="70"/>
      <c r="E5" s="51" t="s">
        <v>46</v>
      </c>
      <c r="F5" s="63"/>
      <c r="G5" s="63"/>
      <c r="H5" s="49">
        <v>2</v>
      </c>
      <c r="I5" s="49">
        <v>2</v>
      </c>
      <c r="J5" s="49">
        <v>1</v>
      </c>
      <c r="K5" s="49">
        <v>2</v>
      </c>
      <c r="L5" s="49">
        <v>3</v>
      </c>
      <c r="M5" s="49">
        <v>2</v>
      </c>
      <c r="N5" s="49">
        <v>2</v>
      </c>
      <c r="O5" s="49">
        <v>2</v>
      </c>
      <c r="P5" s="49">
        <v>4</v>
      </c>
      <c r="Q5" s="49">
        <v>3</v>
      </c>
      <c r="R5" s="49">
        <v>1</v>
      </c>
      <c r="S5" s="49">
        <v>4</v>
      </c>
      <c r="T5" s="49">
        <v>3</v>
      </c>
      <c r="U5" s="49">
        <v>1</v>
      </c>
      <c r="V5" s="49">
        <v>4</v>
      </c>
      <c r="W5" s="49">
        <v>4</v>
      </c>
      <c r="X5" s="49">
        <v>1</v>
      </c>
      <c r="Y5" s="49">
        <v>3</v>
      </c>
      <c r="Z5" s="49">
        <v>4</v>
      </c>
      <c r="AA5" s="49">
        <v>3</v>
      </c>
      <c r="AB5" s="49">
        <v>1</v>
      </c>
      <c r="AC5" s="50">
        <v>1</v>
      </c>
      <c r="AD5" s="50">
        <v>2</v>
      </c>
      <c r="AE5" s="50">
        <v>2</v>
      </c>
      <c r="AF5" s="50">
        <v>1</v>
      </c>
      <c r="AG5" s="50">
        <v>2</v>
      </c>
      <c r="AH5" s="50">
        <v>1</v>
      </c>
      <c r="AI5" s="50">
        <v>1</v>
      </c>
      <c r="AJ5" s="50">
        <v>2</v>
      </c>
      <c r="AK5" s="50">
        <v>1</v>
      </c>
      <c r="AL5" s="50">
        <v>1</v>
      </c>
      <c r="AM5" s="50">
        <v>2</v>
      </c>
      <c r="AN5" s="50">
        <v>2</v>
      </c>
      <c r="AO5" s="50">
        <v>2</v>
      </c>
      <c r="AP5" s="50">
        <v>2</v>
      </c>
      <c r="AQ5" s="50">
        <v>1</v>
      </c>
      <c r="AR5" s="50">
        <v>1</v>
      </c>
      <c r="AS5" s="56">
        <v>4</v>
      </c>
      <c r="AT5" s="56">
        <v>4</v>
      </c>
      <c r="AU5" s="56">
        <v>4</v>
      </c>
      <c r="AV5" s="56">
        <v>4</v>
      </c>
      <c r="AW5" s="57">
        <v>5</v>
      </c>
      <c r="AX5" s="36">
        <f>IF(H5=2,3,0)</f>
        <v>3</v>
      </c>
      <c r="AY5" s="36">
        <f>IF(I5=2,3,0)</f>
        <v>3</v>
      </c>
      <c r="AZ5" s="36">
        <f>IF(J5=1,3,0)</f>
        <v>3</v>
      </c>
      <c r="BA5" s="36">
        <f>IF(K5=2,3,0)</f>
        <v>3</v>
      </c>
      <c r="BB5" s="36">
        <f>IF(L5=3,3,0)</f>
        <v>3</v>
      </c>
      <c r="BC5" s="36">
        <f>IF(M5=2,3,0)</f>
        <v>3</v>
      </c>
      <c r="BD5" s="36">
        <f>IF(N5=2,3,0)</f>
        <v>3</v>
      </c>
      <c r="BE5" s="36">
        <f>IF(O5=2,3,0)</f>
        <v>3</v>
      </c>
      <c r="BF5" s="36">
        <f>IF(P5=4,3,0)</f>
        <v>3</v>
      </c>
      <c r="BG5" s="36">
        <f>IF(Q5=3,3,0)</f>
        <v>3</v>
      </c>
      <c r="BH5" s="36">
        <f>IF(R5=1,3,0)</f>
        <v>3</v>
      </c>
      <c r="BI5" s="36">
        <f>IF(S5=4,3,0)</f>
        <v>3</v>
      </c>
      <c r="BJ5" s="36">
        <f>IF(T5=3,3,0)</f>
        <v>3</v>
      </c>
      <c r="BK5" s="36">
        <f>IF(U5=1,3,0)</f>
        <v>3</v>
      </c>
      <c r="BL5" s="36">
        <f>IF(V5=4,3,0)</f>
        <v>3</v>
      </c>
      <c r="BM5" s="36">
        <f>IF(W5=4,3,0)</f>
        <v>3</v>
      </c>
      <c r="BN5" s="36">
        <f>IF(X5=1,3,0)</f>
        <v>3</v>
      </c>
      <c r="BO5" s="36">
        <f>IF(Y5=3,3,0)</f>
        <v>3</v>
      </c>
      <c r="BP5" s="36">
        <f>IF(Z5=4,3,0)</f>
        <v>3</v>
      </c>
      <c r="BQ5" s="36">
        <f>IF(AA5=3,3,0)</f>
        <v>3</v>
      </c>
      <c r="BR5" s="36">
        <f>IF(AB5=1,3,0)</f>
        <v>3</v>
      </c>
      <c r="BS5" s="36">
        <f>IF(AC5=1,1,0)</f>
        <v>1</v>
      </c>
      <c r="BT5" s="36">
        <f>IF(AD5=2,1,0)</f>
        <v>1</v>
      </c>
      <c r="BU5" s="36">
        <f>IF(AE5=2,1,0)</f>
        <v>1</v>
      </c>
      <c r="BV5" s="36">
        <f>IF(AF5=1,1,0)</f>
        <v>1</v>
      </c>
      <c r="BW5" s="36">
        <f>IF(AG5=2,1,0)</f>
        <v>1</v>
      </c>
      <c r="BX5" s="36">
        <f>IF(AH5=1,1,0)</f>
        <v>1</v>
      </c>
      <c r="BY5" s="36">
        <f>IF(AI5=1,1,0)</f>
        <v>1</v>
      </c>
      <c r="BZ5" s="36">
        <f>IF(AJ5=2,1,0)</f>
        <v>1</v>
      </c>
      <c r="CA5" s="36">
        <f>IF(AK5=1,1,0)</f>
        <v>1</v>
      </c>
      <c r="CB5" s="36">
        <f>IF(AL5=1,1,0)</f>
        <v>1</v>
      </c>
      <c r="CC5" s="36">
        <f>IF(AM5=2,1,0)</f>
        <v>1</v>
      </c>
      <c r="CD5" s="36">
        <f>IF(AN5=2,1,0)</f>
        <v>1</v>
      </c>
      <c r="CE5" s="36">
        <f>IF(AO5=2,1,0)</f>
        <v>1</v>
      </c>
      <c r="CF5" s="36">
        <f>IF(AP5=2,1,0)</f>
        <v>1</v>
      </c>
      <c r="CG5" s="36">
        <f>IF(AQ5=1,1,0)</f>
        <v>1</v>
      </c>
      <c r="CH5" s="36">
        <f>IF(AR5=1,1,0)</f>
        <v>1</v>
      </c>
      <c r="CI5" s="36">
        <f>AS5</f>
        <v>4</v>
      </c>
      <c r="CJ5" s="36">
        <f>AT5</f>
        <v>4</v>
      </c>
      <c r="CK5" s="36">
        <f>AU5</f>
        <v>4</v>
      </c>
      <c r="CL5" s="36">
        <f>AV5</f>
        <v>4</v>
      </c>
      <c r="CM5" s="36">
        <f>AW5</f>
        <v>5</v>
      </c>
      <c r="CN5" s="37">
        <f>SUM(AX5,AY5,AZ5,BA5,BB5,BC5,BD5,BE5,BF5,BG5,BH5,BI5,BS5:BV5,CI5,CJ5,CM5)</f>
        <v>53</v>
      </c>
      <c r="CO5" s="37">
        <f>SUM(BJ5,BK5,BL5,BM5,BW5,BX5,BY5,BZ5,CA5,CB5,CC5,CD5,CK5)</f>
        <v>24</v>
      </c>
      <c r="CP5" s="37">
        <f>SUM(BN5,BO5,BP5,CL5)</f>
        <v>13</v>
      </c>
      <c r="CQ5" s="37">
        <f>SUM(BQ5,BR5,CE5:CH5)</f>
        <v>10</v>
      </c>
      <c r="CR5" s="38">
        <f>SUM(CN5)</f>
        <v>53</v>
      </c>
      <c r="CS5" s="39" t="str">
        <f>IF(CR5&lt;13.25,"ปรับปรุง",IF(CR5&lt;26.5,"พอใช้",IF(CR5&lt;39.75,"ดี",IF(CR5&gt;=39.75,"ดีมาก"))))</f>
        <v>ดีมาก</v>
      </c>
      <c r="CT5" s="39">
        <f>SUM(CO5:CP5)</f>
        <v>37</v>
      </c>
      <c r="CU5" s="39" t="str">
        <f>IF(CT5&lt;9.25,"ปรับปรุง",IF(CT5&lt;18.5,"พอใช้",IF(CT5&lt;27.75,"ดี",IF(CT5&gt;=27.75,"ดีมาก"))))</f>
        <v>ดีมาก</v>
      </c>
      <c r="CV5" s="40">
        <f>SUM(CQ5)</f>
        <v>10</v>
      </c>
      <c r="CW5" s="39" t="str">
        <f>IF(CV5&lt;2.5,"ปรับปรุง",IF(CV5&lt;5,"พอใช้",IF(CV5&lt;7.5,"ดี",IF(CV5&gt;=7.5,"ดีมาก"))))</f>
        <v>ดีมาก</v>
      </c>
      <c r="CX5" s="40">
        <f>SUM(CR5,CT5,CV5)</f>
        <v>100</v>
      </c>
      <c r="CY5" s="41" t="str">
        <f>IF(CX5&lt;25,"ปรับปรุง",IF(CX5&lt;50,"พอใช้",IF(CX5&lt;75,"ดี",IF(CX5&gt;=75,"ดีมาก"))))</f>
        <v>ดีมาก</v>
      </c>
    </row>
    <row r="6" spans="1:103" s="48" customFormat="1" ht="23.25" x14ac:dyDescent="0.5">
      <c r="A6" s="44"/>
      <c r="B6" s="45"/>
      <c r="C6" s="45"/>
      <c r="D6" s="44"/>
      <c r="E6" s="44"/>
      <c r="F6" s="45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7"/>
      <c r="CO6" s="37"/>
      <c r="CP6" s="37"/>
      <c r="CQ6" s="37"/>
      <c r="CR6" s="38"/>
      <c r="CS6" s="39"/>
      <c r="CT6" s="39"/>
      <c r="CU6" s="39"/>
      <c r="CV6" s="40"/>
      <c r="CW6" s="39"/>
      <c r="CX6" s="40"/>
      <c r="CY6" s="41"/>
    </row>
    <row r="7" spans="1:103" s="48" customFormat="1" ht="23.25" x14ac:dyDescent="0.5">
      <c r="A7" s="44"/>
      <c r="B7" s="45"/>
      <c r="C7" s="45"/>
      <c r="D7" s="44"/>
      <c r="E7" s="44"/>
      <c r="F7" s="45"/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7"/>
      <c r="CO7" s="37"/>
      <c r="CP7" s="37"/>
      <c r="CQ7" s="37"/>
      <c r="CR7" s="38"/>
      <c r="CS7" s="39"/>
      <c r="CT7" s="39"/>
      <c r="CU7" s="39"/>
      <c r="CV7" s="40"/>
      <c r="CW7" s="39"/>
      <c r="CX7" s="40"/>
      <c r="CY7" s="41"/>
    </row>
    <row r="8" spans="1:103" s="48" customFormat="1" ht="23.25" x14ac:dyDescent="0.5">
      <c r="A8" s="44"/>
      <c r="B8" s="45"/>
      <c r="C8" s="45"/>
      <c r="D8" s="44"/>
      <c r="E8" s="44"/>
      <c r="F8" s="45"/>
      <c r="G8" s="46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7"/>
      <c r="CO8" s="37"/>
      <c r="CP8" s="37"/>
      <c r="CQ8" s="37"/>
      <c r="CR8" s="38"/>
      <c r="CS8" s="39"/>
      <c r="CT8" s="39"/>
      <c r="CU8" s="39"/>
      <c r="CV8" s="40"/>
      <c r="CW8" s="39"/>
      <c r="CX8" s="40"/>
      <c r="CY8" s="41"/>
    </row>
    <row r="9" spans="1:103" s="48" customFormat="1" ht="23.25" x14ac:dyDescent="0.5">
      <c r="A9" s="44"/>
      <c r="B9" s="45"/>
      <c r="C9" s="45"/>
      <c r="D9" s="44"/>
      <c r="E9" s="44"/>
      <c r="F9" s="45"/>
      <c r="G9" s="4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7"/>
      <c r="CO9" s="37"/>
      <c r="CP9" s="37"/>
      <c r="CQ9" s="37"/>
      <c r="CR9" s="38"/>
      <c r="CS9" s="39"/>
      <c r="CT9" s="39"/>
      <c r="CU9" s="39"/>
      <c r="CV9" s="40"/>
      <c r="CW9" s="39"/>
      <c r="CX9" s="40"/>
      <c r="CY9" s="41"/>
    </row>
    <row r="10" spans="1:103" s="48" customFormat="1" ht="23.25" x14ac:dyDescent="0.5">
      <c r="A10" s="44"/>
      <c r="B10" s="45"/>
      <c r="C10" s="45"/>
      <c r="D10" s="44"/>
      <c r="E10" s="44"/>
      <c r="F10" s="45"/>
      <c r="G10" s="46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7"/>
      <c r="CO10" s="37"/>
      <c r="CP10" s="37"/>
      <c r="CQ10" s="37"/>
      <c r="CR10" s="38"/>
      <c r="CS10" s="39"/>
      <c r="CT10" s="39"/>
      <c r="CU10" s="39"/>
      <c r="CV10" s="40"/>
      <c r="CW10" s="39"/>
      <c r="CX10" s="40"/>
      <c r="CY10" s="41"/>
    </row>
    <row r="11" spans="1:103" ht="23.25" x14ac:dyDescent="0.5">
      <c r="A11" s="10"/>
      <c r="B11" s="11"/>
      <c r="C11" s="11"/>
      <c r="D11" s="10"/>
      <c r="E11" s="10"/>
      <c r="F11" s="11"/>
      <c r="G11" s="1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7"/>
      <c r="CO11" s="37"/>
      <c r="CP11" s="37"/>
      <c r="CQ11" s="37"/>
      <c r="CR11" s="38"/>
      <c r="CS11" s="39"/>
      <c r="CT11" s="39"/>
      <c r="CU11" s="39"/>
      <c r="CV11" s="40"/>
      <c r="CW11" s="39"/>
      <c r="CX11" s="40"/>
      <c r="CY11" s="41"/>
    </row>
    <row r="12" spans="1:103" ht="23.25" x14ac:dyDescent="0.5">
      <c r="A12" s="10"/>
      <c r="B12" s="11"/>
      <c r="C12" s="11"/>
      <c r="D12" s="10"/>
      <c r="E12" s="10"/>
      <c r="F12" s="11"/>
      <c r="G12" s="1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7"/>
      <c r="CO12" s="37"/>
      <c r="CP12" s="37"/>
      <c r="CQ12" s="37"/>
      <c r="CR12" s="38"/>
      <c r="CS12" s="39"/>
      <c r="CT12" s="39"/>
      <c r="CU12" s="39"/>
      <c r="CV12" s="40"/>
      <c r="CW12" s="39"/>
      <c r="CX12" s="40"/>
      <c r="CY12" s="41"/>
    </row>
    <row r="13" spans="1:103" ht="23.25" x14ac:dyDescent="0.5">
      <c r="A13" s="10"/>
      <c r="B13" s="11"/>
      <c r="C13" s="11"/>
      <c r="D13" s="10"/>
      <c r="E13" s="10"/>
      <c r="F13" s="11"/>
      <c r="G13" s="1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7"/>
      <c r="CO13" s="37"/>
      <c r="CP13" s="37"/>
      <c r="CQ13" s="37"/>
      <c r="CR13" s="38"/>
      <c r="CS13" s="39"/>
      <c r="CT13" s="39"/>
      <c r="CU13" s="39"/>
      <c r="CV13" s="40"/>
      <c r="CW13" s="39"/>
      <c r="CX13" s="40"/>
      <c r="CY13" s="41"/>
    </row>
    <row r="14" spans="1:103" ht="23.25" x14ac:dyDescent="0.5">
      <c r="A14" s="10"/>
      <c r="B14" s="11"/>
      <c r="C14" s="11"/>
      <c r="D14" s="10"/>
      <c r="E14" s="10"/>
      <c r="F14" s="11"/>
      <c r="G14" s="1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7"/>
      <c r="CO14" s="37"/>
      <c r="CP14" s="37"/>
      <c r="CQ14" s="37"/>
      <c r="CR14" s="38"/>
      <c r="CS14" s="39"/>
      <c r="CT14" s="39"/>
      <c r="CU14" s="39"/>
      <c r="CV14" s="40"/>
      <c r="CW14" s="39"/>
      <c r="CX14" s="40"/>
      <c r="CY14" s="41"/>
    </row>
    <row r="15" spans="1:103" ht="23.25" x14ac:dyDescent="0.5">
      <c r="A15" s="10"/>
      <c r="B15" s="11"/>
      <c r="C15" s="11"/>
      <c r="D15" s="10"/>
      <c r="E15" s="10"/>
      <c r="F15" s="11"/>
      <c r="G15" s="1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7"/>
      <c r="CO15" s="37"/>
      <c r="CP15" s="37"/>
      <c r="CQ15" s="37"/>
      <c r="CR15" s="38"/>
      <c r="CS15" s="39"/>
      <c r="CT15" s="39"/>
      <c r="CU15" s="39"/>
      <c r="CV15" s="40"/>
      <c r="CW15" s="39"/>
      <c r="CX15" s="40"/>
      <c r="CY15" s="41"/>
    </row>
    <row r="16" spans="1:103" ht="23.25" x14ac:dyDescent="0.5"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7"/>
      <c r="CO16" s="37"/>
      <c r="CP16" s="37"/>
      <c r="CQ16" s="37"/>
      <c r="CR16" s="38"/>
      <c r="CS16" s="39"/>
      <c r="CT16" s="39"/>
      <c r="CU16" s="39"/>
      <c r="CV16" s="40"/>
      <c r="CW16" s="39"/>
      <c r="CX16" s="40"/>
      <c r="CY16" s="41"/>
    </row>
    <row r="17" spans="8:103" ht="23.25" x14ac:dyDescent="0.5"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7"/>
      <c r="CO17" s="37"/>
      <c r="CP17" s="37"/>
      <c r="CQ17" s="37"/>
      <c r="CR17" s="38"/>
      <c r="CS17" s="39"/>
      <c r="CT17" s="39"/>
      <c r="CU17" s="39"/>
      <c r="CV17" s="40"/>
      <c r="CW17" s="39"/>
      <c r="CX17" s="40"/>
      <c r="CY17" s="41"/>
    </row>
    <row r="18" spans="8:103" ht="23.25" x14ac:dyDescent="0.5"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7"/>
      <c r="CO18" s="37"/>
      <c r="CP18" s="37"/>
      <c r="CQ18" s="37"/>
      <c r="CR18" s="38"/>
      <c r="CS18" s="39"/>
      <c r="CT18" s="39"/>
      <c r="CU18" s="39"/>
      <c r="CV18" s="40"/>
      <c r="CW18" s="39"/>
      <c r="CX18" s="40"/>
      <c r="CY18" s="41"/>
    </row>
    <row r="19" spans="8:103" ht="23.25" x14ac:dyDescent="0.5"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7"/>
      <c r="CO19" s="37"/>
      <c r="CP19" s="37"/>
      <c r="CQ19" s="37"/>
      <c r="CR19" s="38"/>
      <c r="CS19" s="39"/>
      <c r="CT19" s="39"/>
      <c r="CU19" s="39"/>
      <c r="CV19" s="40"/>
      <c r="CW19" s="39"/>
      <c r="CX19" s="40"/>
      <c r="CY19" s="41"/>
    </row>
    <row r="20" spans="8:103" ht="23.25" x14ac:dyDescent="0.5"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7"/>
      <c r="CO20" s="37"/>
      <c r="CP20" s="37"/>
      <c r="CQ20" s="37"/>
      <c r="CR20" s="38"/>
      <c r="CS20" s="39"/>
      <c r="CT20" s="39"/>
      <c r="CU20" s="39"/>
      <c r="CV20" s="40"/>
      <c r="CW20" s="39"/>
      <c r="CX20" s="40"/>
      <c r="CY20" s="41"/>
    </row>
    <row r="21" spans="8:103" ht="23.25" x14ac:dyDescent="0.5"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7"/>
      <c r="CO21" s="37"/>
      <c r="CP21" s="37"/>
      <c r="CQ21" s="37"/>
      <c r="CR21" s="38"/>
      <c r="CS21" s="39"/>
      <c r="CT21" s="39"/>
      <c r="CU21" s="39"/>
      <c r="CV21" s="40"/>
      <c r="CW21" s="39"/>
      <c r="CX21" s="40"/>
      <c r="CY21" s="41"/>
    </row>
    <row r="22" spans="8:103" ht="23.25" x14ac:dyDescent="0.5"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7"/>
      <c r="CO22" s="37"/>
      <c r="CP22" s="37"/>
      <c r="CQ22" s="37"/>
      <c r="CR22" s="38"/>
      <c r="CS22" s="39"/>
      <c r="CT22" s="39"/>
      <c r="CU22" s="39"/>
      <c r="CV22" s="40"/>
      <c r="CW22" s="39"/>
      <c r="CX22" s="40"/>
      <c r="CY22" s="41"/>
    </row>
    <row r="23" spans="8:103" ht="23.25" x14ac:dyDescent="0.5"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7"/>
      <c r="CO23" s="37"/>
      <c r="CP23" s="37"/>
      <c r="CQ23" s="37"/>
      <c r="CR23" s="38"/>
      <c r="CS23" s="39"/>
      <c r="CT23" s="39"/>
      <c r="CU23" s="39"/>
      <c r="CV23" s="40"/>
      <c r="CW23" s="39"/>
      <c r="CX23" s="40"/>
      <c r="CY23" s="41"/>
    </row>
    <row r="24" spans="8:103" ht="23.25" x14ac:dyDescent="0.5"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7"/>
      <c r="CO24" s="37"/>
      <c r="CP24" s="37"/>
      <c r="CQ24" s="37"/>
      <c r="CR24" s="38"/>
      <c r="CS24" s="39"/>
      <c r="CT24" s="39"/>
      <c r="CU24" s="39"/>
      <c r="CV24" s="40"/>
      <c r="CW24" s="39"/>
      <c r="CX24" s="40"/>
      <c r="CY24" s="41"/>
    </row>
    <row r="25" spans="8:103" ht="23.25" x14ac:dyDescent="0.5"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7"/>
      <c r="CO25" s="37"/>
      <c r="CP25" s="37"/>
      <c r="CQ25" s="37"/>
      <c r="CR25" s="38"/>
      <c r="CS25" s="39"/>
      <c r="CT25" s="39"/>
      <c r="CU25" s="39"/>
      <c r="CV25" s="40"/>
      <c r="CW25" s="39"/>
      <c r="CX25" s="40"/>
      <c r="CY25" s="41"/>
    </row>
    <row r="26" spans="8:103" ht="23.25" x14ac:dyDescent="0.5"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7"/>
      <c r="CO26" s="37"/>
      <c r="CP26" s="37"/>
      <c r="CQ26" s="37"/>
      <c r="CR26" s="38"/>
      <c r="CS26" s="39"/>
      <c r="CT26" s="39"/>
      <c r="CU26" s="39"/>
      <c r="CV26" s="40"/>
      <c r="CW26" s="39"/>
      <c r="CX26" s="40"/>
      <c r="CY26" s="41"/>
    </row>
    <row r="27" spans="8:103" ht="23.25" x14ac:dyDescent="0.5"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7"/>
      <c r="CO27" s="37"/>
      <c r="CP27" s="37"/>
      <c r="CQ27" s="37"/>
      <c r="CR27" s="38"/>
      <c r="CS27" s="39"/>
      <c r="CT27" s="39"/>
      <c r="CU27" s="39"/>
      <c r="CV27" s="40"/>
      <c r="CW27" s="39"/>
      <c r="CX27" s="40"/>
      <c r="CY27" s="41"/>
    </row>
    <row r="28" spans="8:103" ht="23.25" x14ac:dyDescent="0.5"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7"/>
      <c r="CO28" s="37"/>
      <c r="CP28" s="37"/>
      <c r="CQ28" s="37"/>
      <c r="CR28" s="38"/>
      <c r="CS28" s="39"/>
      <c r="CT28" s="39"/>
      <c r="CU28" s="39"/>
      <c r="CV28" s="40"/>
      <c r="CW28" s="39"/>
      <c r="CX28" s="40"/>
      <c r="CY28" s="41"/>
    </row>
    <row r="29" spans="8:103" ht="23.25" x14ac:dyDescent="0.5"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7"/>
      <c r="CO29" s="37"/>
      <c r="CP29" s="37"/>
      <c r="CQ29" s="37"/>
      <c r="CR29" s="38"/>
      <c r="CS29" s="39"/>
      <c r="CT29" s="39"/>
      <c r="CU29" s="39"/>
      <c r="CV29" s="40"/>
      <c r="CW29" s="39"/>
      <c r="CX29" s="40"/>
      <c r="CY29" s="41"/>
    </row>
    <row r="30" spans="8:103" ht="23.25" x14ac:dyDescent="0.5"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7"/>
      <c r="CO30" s="37"/>
      <c r="CP30" s="37"/>
      <c r="CQ30" s="37"/>
      <c r="CR30" s="38"/>
      <c r="CS30" s="39"/>
      <c r="CT30" s="39"/>
      <c r="CU30" s="39"/>
      <c r="CV30" s="40"/>
      <c r="CW30" s="39"/>
      <c r="CX30" s="40"/>
      <c r="CY30" s="41"/>
    </row>
  </sheetData>
  <mergeCells count="10">
    <mergeCell ref="CN3:CY3"/>
    <mergeCell ref="F3:F5"/>
    <mergeCell ref="G3:G5"/>
    <mergeCell ref="A1:AW1"/>
    <mergeCell ref="H3:AW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B1" zoomScale="145" zoomScaleNormal="145" workbookViewId="0">
      <selection activeCell="P6" sqref="P6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3" ht="69" customHeight="1" x14ac:dyDescent="0.6">
      <c r="A1" s="83" t="s">
        <v>49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1.2" customHeight="1" x14ac:dyDescent="0.25">
      <c r="A2" s="71"/>
      <c r="B2" s="72"/>
      <c r="C2" s="72"/>
      <c r="D2" s="72"/>
      <c r="E2" s="72"/>
      <c r="F2" s="72"/>
      <c r="K2" s="72"/>
      <c r="L2" s="72"/>
      <c r="M2" s="72"/>
    </row>
    <row r="3" spans="1:13" ht="21.2" customHeight="1" x14ac:dyDescent="0.25">
      <c r="A3" s="71" t="s">
        <v>30</v>
      </c>
      <c r="B3" s="72"/>
      <c r="C3" s="72"/>
      <c r="D3" s="72"/>
      <c r="E3" s="72"/>
      <c r="F3" s="72"/>
      <c r="G3" s="84" t="s">
        <v>33</v>
      </c>
      <c r="H3" s="72"/>
      <c r="I3" s="72"/>
      <c r="J3" s="72"/>
      <c r="K3" s="72"/>
      <c r="L3" s="72"/>
      <c r="M3" s="72"/>
    </row>
    <row r="4" spans="1:13" ht="21.2" customHeight="1" x14ac:dyDescent="0.25">
      <c r="A4" s="71" t="s">
        <v>31</v>
      </c>
      <c r="B4" s="72"/>
      <c r="C4" s="72"/>
      <c r="D4" s="72"/>
      <c r="E4" s="72"/>
      <c r="F4" s="72"/>
      <c r="G4" s="71" t="s">
        <v>43</v>
      </c>
      <c r="H4" s="73"/>
      <c r="I4" s="73"/>
      <c r="J4" s="73"/>
      <c r="K4" s="73"/>
      <c r="L4" s="73"/>
      <c r="M4" s="73"/>
    </row>
    <row r="6" spans="1:13" ht="24" customHeight="1" x14ac:dyDescent="0.25">
      <c r="A6" s="82" t="s">
        <v>17</v>
      </c>
      <c r="B6" s="82" t="s">
        <v>18</v>
      </c>
      <c r="C6" s="82" t="s">
        <v>19</v>
      </c>
      <c r="D6" s="82" t="s">
        <v>20</v>
      </c>
      <c r="E6" s="82" t="s">
        <v>21</v>
      </c>
      <c r="F6" s="82" t="s">
        <v>22</v>
      </c>
      <c r="G6" s="74" t="s">
        <v>32</v>
      </c>
      <c r="H6" s="76" t="s">
        <v>23</v>
      </c>
      <c r="I6" s="78" t="s">
        <v>24</v>
      </c>
      <c r="J6" s="79" t="s">
        <v>25</v>
      </c>
      <c r="K6" s="80"/>
      <c r="L6" s="80"/>
      <c r="M6" s="81"/>
    </row>
    <row r="7" spans="1:13" ht="30" customHeight="1" x14ac:dyDescent="0.25">
      <c r="A7" s="77"/>
      <c r="B7" s="77"/>
      <c r="C7" s="77"/>
      <c r="D7" s="77"/>
      <c r="E7" s="77"/>
      <c r="F7" s="77"/>
      <c r="G7" s="75"/>
      <c r="H7" s="77"/>
      <c r="I7" s="77"/>
      <c r="J7" s="19" t="s">
        <v>26</v>
      </c>
      <c r="K7" s="20" t="s">
        <v>27</v>
      </c>
      <c r="L7" s="20" t="s">
        <v>28</v>
      </c>
      <c r="M7" s="20" t="s">
        <v>29</v>
      </c>
    </row>
    <row r="8" spans="1:13" ht="18.75" customHeight="1" x14ac:dyDescent="0.25">
      <c r="A8" s="30" t="s">
        <v>44</v>
      </c>
      <c r="B8" s="31">
        <v>25</v>
      </c>
      <c r="C8" s="31">
        <v>100</v>
      </c>
      <c r="D8" s="85">
        <f>MIN(บันทึกและรายงานผลรายคน!CX6:CX30)</f>
        <v>0</v>
      </c>
      <c r="E8" s="85">
        <f>MAX(บันทึกและรายงานผลรายคน!CX6:CX30)</f>
        <v>0</v>
      </c>
      <c r="F8" s="32" t="e">
        <f>AVERAGE(บันทึกและรายงานผลรายคน!CX6:CX30)</f>
        <v>#DIV/0!</v>
      </c>
      <c r="G8" s="32" t="e">
        <f>STDEV(บันทึกและรายงานผลรายคน!CX6:CX30)</f>
        <v>#DIV/0!</v>
      </c>
      <c r="H8" s="32" t="e">
        <f>(F8/C8)*100</f>
        <v>#DIV/0!</v>
      </c>
      <c r="I8" s="32" t="e">
        <f>(G8/F8)*100</f>
        <v>#DIV/0!</v>
      </c>
      <c r="J8" s="32">
        <f>(COUNTIF(บันทึกและรายงานผลรายคน!CY6:CY30,"ปรับปรุง")/B8)*100</f>
        <v>0</v>
      </c>
      <c r="K8" s="32">
        <f>(COUNTIF(บันทึกและรายงานผลรายคน!CY6:CY30,"พอใช้")/B8)*100</f>
        <v>0</v>
      </c>
      <c r="L8" s="32">
        <f>(COUNTIF(บันทึกและรายงานผลรายคน!CY6:CY30,"ดี")/B8)*100</f>
        <v>0</v>
      </c>
      <c r="M8" s="32">
        <f>(COUNTIF(บันทึกและรายงานผลรายคน!CY6:CY30,"ดีมาก")/B8)*100</f>
        <v>0</v>
      </c>
    </row>
    <row r="9" spans="1:13" ht="18.75" customHeight="1" x14ac:dyDescent="0.25">
      <c r="A9" s="21" t="s">
        <v>47</v>
      </c>
      <c r="B9" s="22">
        <v>25</v>
      </c>
      <c r="C9" s="22">
        <v>53</v>
      </c>
      <c r="D9" s="86">
        <f>MIN(บันทึกและรายงานผลรายคน!CR6:CR30)</f>
        <v>0</v>
      </c>
      <c r="E9" s="86">
        <f>MAX(บันทึกและรายงานผลรายคน!CR6:CR30)</f>
        <v>0</v>
      </c>
      <c r="F9" s="23" t="e">
        <f>AVERAGE(บันทึกและรายงานผลรายคน!CR6:CR30)</f>
        <v>#DIV/0!</v>
      </c>
      <c r="G9" s="23" t="e">
        <f>STDEV(บันทึกและรายงานผลรายคน!CR6:CR30)</f>
        <v>#DIV/0!</v>
      </c>
      <c r="H9" s="23" t="e">
        <f t="shared" ref="H9:H14" si="0">(F9/C9)*100</f>
        <v>#DIV/0!</v>
      </c>
      <c r="I9" s="23" t="e">
        <f t="shared" ref="I9:I14" si="1">(G9/F9)*100</f>
        <v>#DIV/0!</v>
      </c>
      <c r="J9" s="23">
        <f>(COUNTIF(บันทึกและรายงานผลรายคน!CS6:CS30,"ปรับปรุง")/B9)*100</f>
        <v>0</v>
      </c>
      <c r="K9" s="23">
        <f>(COUNTIF(บันทึกและรายงานผลรายคน!CS6:CS30,"พอใช้")/B9)*100</f>
        <v>0</v>
      </c>
      <c r="L9" s="23">
        <f>(COUNTIF(บันทึกและรายงานผลรายคน!CS6:CS30,"ดี")/B9)*100</f>
        <v>0</v>
      </c>
      <c r="M9" s="23">
        <f>(COUNTIF(บันทึกและรายงานผลรายคน!CS6:CS30,"ดีมาก")/B9)*100</f>
        <v>0</v>
      </c>
    </row>
    <row r="10" spans="1:13" ht="18.75" customHeight="1" x14ac:dyDescent="0.25">
      <c r="A10" s="24" t="s">
        <v>34</v>
      </c>
      <c r="B10" s="25">
        <v>25</v>
      </c>
      <c r="C10" s="25">
        <v>53</v>
      </c>
      <c r="D10" s="87">
        <f>MIN(บันทึกและรายงานผลรายคน!CN6:CN30)</f>
        <v>0</v>
      </c>
      <c r="E10" s="87">
        <f>MAX(บันทึกและรายงานผลรายคน!CN6:CN30)</f>
        <v>0</v>
      </c>
      <c r="F10" s="26" t="e">
        <f>AVERAGE(บันทึกและรายงานผลรายคน!CN6:CN30)</f>
        <v>#DIV/0!</v>
      </c>
      <c r="G10" s="26" t="e">
        <f>STDEV(บันทึกและรายงานผลรายคน!CN6:CN30)</f>
        <v>#DIV/0!</v>
      </c>
      <c r="H10" s="26" t="e">
        <f t="shared" si="0"/>
        <v>#DIV/0!</v>
      </c>
      <c r="I10" s="26" t="e">
        <f t="shared" si="1"/>
        <v>#DIV/0!</v>
      </c>
      <c r="J10" s="26"/>
      <c r="K10" s="26"/>
      <c r="L10" s="26"/>
      <c r="M10" s="26"/>
    </row>
    <row r="11" spans="1:13" ht="18.75" customHeight="1" x14ac:dyDescent="0.25">
      <c r="A11" s="21" t="s">
        <v>48</v>
      </c>
      <c r="B11" s="22">
        <v>25</v>
      </c>
      <c r="C11" s="22">
        <v>37</v>
      </c>
      <c r="D11" s="86">
        <f>MIN(บันทึกและรายงานผลรายคน!CT6:CT30)</f>
        <v>0</v>
      </c>
      <c r="E11" s="86">
        <f>MAX(บันทึกและรายงานผลรายคน!CT6:CT30)</f>
        <v>0</v>
      </c>
      <c r="F11" s="23" t="e">
        <f>AVERAGE(บันทึกและรายงานผลรายคน!CT6:CT30)</f>
        <v>#DIV/0!</v>
      </c>
      <c r="G11" s="23" t="e">
        <f>STDEV(บันทึกและรายงานผลรายคน!CT6:CT30)</f>
        <v>#DIV/0!</v>
      </c>
      <c r="H11" s="23" t="e">
        <f t="shared" si="0"/>
        <v>#DIV/0!</v>
      </c>
      <c r="I11" s="23" t="e">
        <f t="shared" si="1"/>
        <v>#DIV/0!</v>
      </c>
      <c r="J11" s="23">
        <f>(COUNTIF(บันทึกและรายงานผลรายคน!CU6:CU30,"ปรับปรุง")/B11)*100</f>
        <v>0</v>
      </c>
      <c r="K11" s="23">
        <f>(COUNTIF(บันทึกและรายงานผลรายคน!CU6:CU30,"พอใช้")/B11)*100</f>
        <v>0</v>
      </c>
      <c r="L11" s="23">
        <f>(COUNTIF(บันทึกและรายงานผลรายคน!CU6:CU30,"ดี")/B11)*100</f>
        <v>0</v>
      </c>
      <c r="M11" s="23">
        <f>(COUNTIF(บันทึกและรายงานผลรายคน!CU6:CU30,"ดีมาก")/B11)*100</f>
        <v>0</v>
      </c>
    </row>
    <row r="12" spans="1:13" ht="18.75" customHeight="1" x14ac:dyDescent="0.25">
      <c r="A12" s="24" t="s">
        <v>35</v>
      </c>
      <c r="B12" s="25">
        <v>25</v>
      </c>
      <c r="C12" s="25">
        <v>24</v>
      </c>
      <c r="D12" s="87">
        <f>MIN(บันทึกและรายงานผลรายคน!CO6:CO30)</f>
        <v>0</v>
      </c>
      <c r="E12" s="87">
        <f>MAX(บันทึกและรายงานผลรายคน!CO6:CO30)</f>
        <v>0</v>
      </c>
      <c r="F12" s="26" t="e">
        <f>AVERAGE(บันทึกและรายงานผลรายคน!CO6:CO30)</f>
        <v>#DIV/0!</v>
      </c>
      <c r="G12" s="26" t="e">
        <f>STDEV(บันทึกและรายงานผลรายคน!CO6:CO30)</f>
        <v>#DIV/0!</v>
      </c>
      <c r="H12" s="26" t="e">
        <f t="shared" si="0"/>
        <v>#DIV/0!</v>
      </c>
      <c r="I12" s="26" t="e">
        <f t="shared" si="1"/>
        <v>#DIV/0!</v>
      </c>
      <c r="J12" s="26"/>
      <c r="K12" s="26"/>
      <c r="L12" s="26"/>
      <c r="M12" s="26"/>
    </row>
    <row r="13" spans="1:13" ht="18.75" customHeight="1" x14ac:dyDescent="0.25">
      <c r="A13" s="27" t="s">
        <v>36</v>
      </c>
      <c r="B13" s="28">
        <v>25</v>
      </c>
      <c r="C13" s="28">
        <v>13</v>
      </c>
      <c r="D13" s="88">
        <f>MIN(บันทึกและรายงานผลรายคน!CP6:CP30)</f>
        <v>0</v>
      </c>
      <c r="E13" s="88">
        <f>MAX(บันทึกและรายงานผลรายคน!CP6:CP30)</f>
        <v>0</v>
      </c>
      <c r="F13" s="29" t="e">
        <f>AVERAGE(บันทึกและรายงานผลรายคน!CP6:CP30)</f>
        <v>#DIV/0!</v>
      </c>
      <c r="G13" s="29" t="e">
        <f>STDEV(บันทึกและรายงานผลรายคน!CP6:CP30)</f>
        <v>#DIV/0!</v>
      </c>
      <c r="H13" s="29" t="e">
        <f t="shared" si="0"/>
        <v>#DIV/0!</v>
      </c>
      <c r="I13" s="29" t="e">
        <f t="shared" si="1"/>
        <v>#DIV/0!</v>
      </c>
      <c r="J13" s="29"/>
      <c r="K13" s="29"/>
      <c r="L13" s="29"/>
      <c r="M13" s="29"/>
    </row>
    <row r="14" spans="1:13" ht="18.75" customHeight="1" x14ac:dyDescent="0.25">
      <c r="A14" s="33" t="s">
        <v>37</v>
      </c>
      <c r="B14" s="34">
        <v>25</v>
      </c>
      <c r="C14" s="34">
        <v>10</v>
      </c>
      <c r="D14" s="89">
        <f>MIN(บันทึกและรายงานผลรายคน!CV6:CV30)</f>
        <v>0</v>
      </c>
      <c r="E14" s="89">
        <f>MAX(บันทึกและรายงานผลรายคน!CV6:CV30)</f>
        <v>0</v>
      </c>
      <c r="F14" s="35" t="e">
        <f>AVERAGE(บันทึกและรายงานผลรายคน!CV6:CV30)</f>
        <v>#DIV/0!</v>
      </c>
      <c r="G14" s="35" t="e">
        <f>STDEV(บันทึกและรายงานผลรายคน!CV6:CV30)</f>
        <v>#DIV/0!</v>
      </c>
      <c r="H14" s="35" t="e">
        <f t="shared" si="0"/>
        <v>#DIV/0!</v>
      </c>
      <c r="I14" s="35" t="e">
        <f t="shared" si="1"/>
        <v>#DIV/0!</v>
      </c>
      <c r="J14" s="35">
        <f>(COUNTIF(บันทึกและรายงานผลรายคน!CW6:CW30,"ปรับปรุง")/B14)*100</f>
        <v>0</v>
      </c>
      <c r="K14" s="35">
        <f>(COUNTIF(บันทึกและรายงานผลรายคน!CW6:CW30,"พอใช้")/B14)*100</f>
        <v>0</v>
      </c>
      <c r="L14" s="35">
        <f>(COUNTIF(บันทึกและรายงานผลรายคน!CW6:CW30,"ดี")/B14)*100</f>
        <v>0</v>
      </c>
      <c r="M14" s="35">
        <f>(COUNTIF(บันทึกและรายงานผลรายคน!CW6:CW30,"ดีมาก")/B14)*100</f>
        <v>0</v>
      </c>
    </row>
    <row r="15" spans="1:13" ht="18.75" customHeight="1" x14ac:dyDescent="0.25">
      <c r="A15" s="27" t="s">
        <v>38</v>
      </c>
      <c r="B15" s="28">
        <v>25</v>
      </c>
      <c r="C15" s="28">
        <v>10</v>
      </c>
      <c r="D15" s="88">
        <f>MIN(บันทึกและรายงานผลรายคน!CQ6:CQ30)</f>
        <v>0</v>
      </c>
      <c r="E15" s="88">
        <f>MAX(บันทึกและรายงานผลรายคน!CQ6:CQ30)</f>
        <v>0</v>
      </c>
      <c r="F15" s="29" t="e">
        <f>AVERAGE(บันทึกและรายงานผลรายคน!CQ6:CQ30)</f>
        <v>#DIV/0!</v>
      </c>
      <c r="G15" s="29" t="e">
        <f>STDEV(บันทึกและรายงานผลรายคน!CQ6:CQ30)</f>
        <v>#DIV/0!</v>
      </c>
      <c r="H15" s="29" t="e">
        <f t="shared" ref="H15" si="2">(F15/C15)*100</f>
        <v>#DIV/0!</v>
      </c>
      <c r="I15" s="29" t="e">
        <f t="shared" ref="I15" si="3">(G15/F15)*100</f>
        <v>#DIV/0!</v>
      </c>
      <c r="J15" s="29"/>
      <c r="K15" s="29"/>
      <c r="L15" s="29"/>
      <c r="M15" s="29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43" bottom="0.42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2019-01-23T03:55:32Z</cp:lastPrinted>
  <dcterms:created xsi:type="dcterms:W3CDTF">2017-10-27T03:40:44Z</dcterms:created>
  <dcterms:modified xsi:type="dcterms:W3CDTF">2020-01-23T07:14:42Z</dcterms:modified>
</cp:coreProperties>
</file>