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13" i="2" l="1"/>
  <c r="D14" i="2"/>
  <c r="G14" i="2"/>
  <c r="F14" i="2"/>
  <c r="E14" i="2"/>
  <c r="D16" i="2"/>
  <c r="G16" i="2"/>
  <c r="F13" i="2"/>
  <c r="E13" i="2"/>
  <c r="E16" i="2" l="1"/>
  <c r="F16" i="2"/>
  <c r="E18" i="2"/>
  <c r="D18" i="2"/>
  <c r="G18" i="2"/>
  <c r="F18" i="2"/>
  <c r="F11" i="2"/>
  <c r="G11" i="2"/>
  <c r="E11" i="2"/>
  <c r="D11" i="2"/>
  <c r="G13" i="2"/>
  <c r="D15" i="2"/>
  <c r="G15" i="2"/>
  <c r="F15" i="2"/>
  <c r="E15" i="2"/>
  <c r="F12" i="2"/>
  <c r="E12" i="2"/>
  <c r="G12" i="2"/>
  <c r="D12" i="2"/>
  <c r="F10" i="2"/>
  <c r="G10" i="2"/>
  <c r="D10" i="2"/>
  <c r="E10" i="2"/>
  <c r="BE5" i="1"/>
  <c r="BB5" i="1"/>
  <c r="BA5" i="1"/>
  <c r="AZ5" i="1"/>
  <c r="AY5" i="1"/>
  <c r="AX5" i="1"/>
  <c r="AW5" i="1"/>
  <c r="AV5" i="1"/>
  <c r="AU5" i="1"/>
  <c r="AT5" i="1"/>
  <c r="AS5" i="1"/>
  <c r="AR5" i="1"/>
  <c r="AO5" i="1"/>
  <c r="AL5" i="1"/>
  <c r="AK5" i="1"/>
  <c r="AJ5" i="1"/>
  <c r="AI5" i="1"/>
  <c r="AH5" i="1"/>
  <c r="AG5" i="1"/>
  <c r="G9" i="2" l="1"/>
  <c r="J15" i="2"/>
  <c r="M15" i="2"/>
  <c r="L15" i="2"/>
  <c r="K15" i="2"/>
  <c r="J13" i="2"/>
  <c r="M13" i="2"/>
  <c r="L13" i="2"/>
  <c r="K13" i="2"/>
  <c r="D17" i="2"/>
  <c r="G17" i="2"/>
  <c r="F17" i="2"/>
  <c r="E17" i="2"/>
  <c r="F9" i="2"/>
  <c r="D9" i="2"/>
  <c r="E9" i="2"/>
  <c r="AP5" i="1"/>
  <c r="K9" i="2" l="1"/>
  <c r="L9" i="2"/>
  <c r="M9" i="2"/>
  <c r="J9" i="2"/>
  <c r="K17" i="2"/>
  <c r="J17" i="2"/>
  <c r="M17" i="2"/>
  <c r="L17" i="2"/>
  <c r="G8" i="2"/>
  <c r="E8" i="2"/>
  <c r="F8" i="2"/>
  <c r="D8" i="2"/>
  <c r="BD5" i="1"/>
  <c r="BC5" i="1"/>
  <c r="AQ5" i="1"/>
  <c r="AN5" i="1"/>
  <c r="AM5" i="1"/>
  <c r="M8" i="2" l="1"/>
  <c r="J8" i="2"/>
  <c r="L8" i="2"/>
  <c r="K8" i="2"/>
  <c r="BF5" i="1"/>
  <c r="BJ5" i="1" l="1"/>
  <c r="BI5" i="1"/>
  <c r="BH5" i="1"/>
  <c r="BG5" i="1"/>
  <c r="H18" i="2" l="1"/>
  <c r="I18" i="2"/>
  <c r="H16" i="2"/>
  <c r="I16" i="2" l="1"/>
  <c r="H15" i="2"/>
  <c r="H17" i="2"/>
  <c r="I17" i="2"/>
  <c r="BN5" i="1"/>
  <c r="BO5" i="1" s="1"/>
  <c r="BK5" i="1"/>
  <c r="BR5" i="1" s="1"/>
  <c r="BS5" i="1" s="1"/>
  <c r="BP5" i="1"/>
  <c r="BQ5" i="1" s="1"/>
  <c r="BL5" i="1"/>
  <c r="BM5" i="1" s="1"/>
  <c r="I15" i="2" l="1"/>
  <c r="BT5" i="1"/>
  <c r="BU5" i="1" s="1"/>
  <c r="I13" i="2" l="1"/>
  <c r="I14" i="2"/>
  <c r="H14" i="2"/>
  <c r="H13" i="2" l="1"/>
  <c r="H12" i="2" l="1"/>
  <c r="I12" i="2" l="1"/>
  <c r="I9" i="2"/>
  <c r="H9" i="2"/>
  <c r="H10" i="2"/>
  <c r="H11" i="2"/>
  <c r="I10" i="2" l="1"/>
  <c r="I11" i="2"/>
  <c r="H8" i="2"/>
  <c r="I8" i="2" l="1"/>
</calcChain>
</file>

<file path=xl/sharedStrings.xml><?xml version="1.0" encoding="utf-8"?>
<sst xmlns="http://schemas.openxmlformats.org/spreadsheetml/2006/main" count="60" uniqueCount="56">
  <si>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</si>
  <si>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</si>
  <si>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</si>
  <si>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</si>
  <si>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</si>
  <si>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</si>
  <si>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</si>
  <si>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</si>
  <si>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</si>
  <si>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</si>
  <si>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</si>
  <si>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ตรวจคะแนนข้อที่</t>
  </si>
  <si>
    <t>ชื่อ - สกุล</t>
  </si>
  <si>
    <t>(ไม่ต้องใส่คำนำหน้าชื่อ)</t>
  </si>
  <si>
    <t>รวมคะแนนและแปลผล</t>
  </si>
  <si>
    <t>สาระ1</t>
  </si>
  <si>
    <t>แปลผล</t>
  </si>
  <si>
    <t>สาระ2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</si>
  <si>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</si>
  <si>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</si>
  <si>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</si>
  <si>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</si>
  <si>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</si>
  <si>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</si>
  <si>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</si>
  <si>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</si>
  <si>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</si>
  <si>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</si>
  <si>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t>ส่วนเบี่ยงเบน
มาตรฐาน</t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</si>
  <si>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</si>
  <si>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</si>
  <si>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</si>
  <si>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</si>
  <si>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</si>
  <si>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</si>
  <si>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ภาษาอังกฤษ</t>
  </si>
  <si>
    <t>สาระที่ 1 ภาษาเพื่อการสื่อสาร</t>
  </si>
  <si>
    <t>มฐ ต 1.1</t>
  </si>
  <si>
    <t>มฐ ต 1.2</t>
  </si>
  <si>
    <t>มฐ ต 1.3</t>
  </si>
  <si>
    <t>สาระที่ 2  ภาษาและวัฒนธรรม</t>
  </si>
  <si>
    <t>มฐ ต 2.1</t>
  </si>
  <si>
    <t>ต 4.1</t>
  </si>
  <si>
    <t>สาระ3</t>
  </si>
  <si>
    <t>สาระ4</t>
  </si>
  <si>
    <t>ต 1.1</t>
  </si>
  <si>
    <t>ต 1.2</t>
  </si>
  <si>
    <t>ต 1.3</t>
  </si>
  <si>
    <t>ต 2.1</t>
  </si>
  <si>
    <t>ต 3.1</t>
  </si>
  <si>
    <t>มฐ ต 3.1</t>
  </si>
  <si>
    <t>สาระที่ 3  ภาษากับความสัมพันธ์กับกลุ่มสาระการเรียนรู้อื่น</t>
  </si>
  <si>
    <t>สาระที่ 4  ภาษากับความสัมพันธ์กับชุมชนและโลก</t>
  </si>
  <si>
    <t>มฐ ต 4.1</t>
  </si>
  <si>
    <t>สัมประสิทธิ์
การกระจาย
(C.V.)</t>
  </si>
  <si>
    <t>รายงานผลการประเมินด้วยข้อสอบกลุ่มสาระการเรียนรู้ภาษาต่างประเทศ (ภาษาอังกฤษ)
 ระดับชั้นประถมศึกษาปีที่ 2 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</si>
</sst>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9"/>
      <color indexed="8"/>
      <name val="BrowalliaUPC"/>
      <family val="2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6"/>
      <color theme="1"/>
      <name val="Angsana New"/>
      <family val="1"/>
    </font>
    <font>
      <sz val="13"/>
      <color indexed="8"/>
      <name val="BrowalliaUPC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5" fillId="0" borderId="10" xfId="0" applyFont="1" applyBorder="1" applyAlignment="1" applyProtection="1">
      <alignment horizontal="left" vertical="top" wrapText="1" readingOrder="1"/>
      <protection locked="0"/>
    </xf>
    <xf numFmtId="0" fontId="5" fillId="0" borderId="10" xfId="0" applyFont="1" applyBorder="1" applyAlignment="1" applyProtection="1">
      <alignment horizontal="center" vertical="top" wrapText="1" readingOrder="1"/>
      <protection locked="0"/>
    </xf>
    <xf numFmtId="164" fontId="5" fillId="0" borderId="10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4" xfId="0" applyFont="1" applyBorder="1" applyAlignment="1" applyProtection="1">
      <alignment horizontal="left" vertical="top" wrapText="1" readingOrder="1"/>
      <protection locked="0"/>
    </xf>
    <xf numFmtId="0" fontId="5" fillId="0" borderId="14" xfId="0" applyFont="1" applyBorder="1" applyAlignment="1" applyProtection="1">
      <alignment horizontal="center" vertical="top" wrapText="1" readingOrder="1"/>
      <protection locked="0"/>
    </xf>
    <xf numFmtId="164" fontId="5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5" xfId="0" applyFont="1" applyBorder="1" applyAlignment="1" applyProtection="1">
      <alignment horizontal="left" vertical="top" wrapText="1" readingOrder="1"/>
      <protection locked="0"/>
    </xf>
    <xf numFmtId="0" fontId="3" fillId="0" borderId="15" xfId="0" applyFont="1" applyBorder="1" applyAlignment="1" applyProtection="1">
      <alignment horizontal="center" vertical="top" wrapText="1" readingOrder="1"/>
      <protection locked="0"/>
    </xf>
    <xf numFmtId="164" fontId="3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6" xfId="0" applyFont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164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vertical="center"/>
    </xf>
    <xf numFmtId="0" fontId="3" fillId="0" borderId="17" xfId="0" applyFont="1" applyBorder="1" applyAlignment="1" applyProtection="1">
      <alignment horizontal="left" vertical="top" wrapText="1" readingOrder="1"/>
      <protection locked="0"/>
    </xf>
    <xf numFmtId="0" fontId="3" fillId="0" borderId="17" xfId="0" applyFont="1" applyBorder="1" applyAlignment="1" applyProtection="1">
      <alignment horizontal="center" vertical="top" wrapText="1" readingOrder="1"/>
      <protection locked="0"/>
    </xf>
    <xf numFmtId="164" fontId="3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20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0" fillId="0" borderId="23" xfId="0" applyBorder="1"/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 applyProtection="1">
      <alignment horizontal="center" vertical="top" wrapText="1" readingOrder="1"/>
      <protection locked="0"/>
    </xf>
    <xf numFmtId="164" fontId="5" fillId="0" borderId="26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8" xfId="0" applyFont="1" applyFill="1" applyBorder="1" applyAlignment="1" applyProtection="1">
      <alignment horizontal="center" vertical="top" wrapText="1" readingOrder="1"/>
      <protection locked="0"/>
    </xf>
    <xf numFmtId="4" fontId="3" fillId="0" borderId="21" xfId="0" applyNumberFormat="1" applyFont="1" applyBorder="1" applyAlignment="1" applyProtection="1">
      <alignment horizontal="center" vertical="top" wrapText="1" readingOrder="1"/>
      <protection locked="0"/>
    </xf>
    <xf numFmtId="4" fontId="5" fillId="0" borderId="26" xfId="0" applyNumberFormat="1" applyFont="1" applyBorder="1" applyAlignment="1" applyProtection="1">
      <alignment horizontal="center" vertical="top" wrapText="1" readingOrder="1"/>
      <protection locked="0"/>
    </xf>
    <xf numFmtId="4" fontId="3" fillId="0" borderId="17" xfId="0" applyNumberFormat="1" applyFont="1" applyBorder="1" applyAlignment="1" applyProtection="1">
      <alignment horizontal="center" vertical="top" wrapText="1" readingOrder="1"/>
      <protection locked="0"/>
    </xf>
    <xf numFmtId="4" fontId="5" fillId="0" borderId="14" xfId="0" applyNumberFormat="1" applyFont="1" applyBorder="1" applyAlignment="1" applyProtection="1">
      <alignment horizontal="center" vertical="top" wrapText="1" readingOrder="1"/>
      <protection locked="0"/>
    </xf>
    <xf numFmtId="4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4" fontId="3" fillId="0" borderId="15" xfId="0" applyNumberFormat="1" applyFont="1" applyBorder="1" applyAlignment="1" applyProtection="1">
      <alignment horizontal="center" vertical="top" wrapText="1" readingOrder="1"/>
      <protection locked="0"/>
    </xf>
    <xf numFmtId="4" fontId="5" fillId="0" borderId="10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top" wrapText="1" readingOrder="1"/>
      <protection locked="0"/>
    </xf>
    <xf numFmtId="0" fontId="5" fillId="0" borderId="31" xfId="0" applyFont="1" applyFill="1" applyBorder="1" applyAlignment="1" applyProtection="1">
      <alignment horizontal="center" vertical="top" wrapText="1" readingOrder="1"/>
      <protection locked="0"/>
    </xf>
    <xf numFmtId="0" fontId="3" fillId="0" borderId="32" xfId="0" applyFont="1" applyFill="1" applyBorder="1" applyAlignment="1" applyProtection="1">
      <alignment horizontal="center" vertical="top" wrapText="1" readingOrder="1"/>
      <protection locked="0"/>
    </xf>
    <xf numFmtId="0" fontId="0" fillId="0" borderId="33" xfId="0" applyBorder="1"/>
    <xf numFmtId="0" fontId="0" fillId="0" borderId="34" xfId="0" applyBorder="1"/>
    <xf numFmtId="2" fontId="6" fillId="0" borderId="35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0" fillId="0" borderId="18" xfId="0" applyBorder="1"/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8" fillId="0" borderId="0" xfId="0" applyNumberFormat="1" applyFont="1" applyFill="1" applyProtection="1"/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8" fillId="2" borderId="0" xfId="0" applyNumberFormat="1" applyFont="1" applyFill="1" applyProtection="1"/>
    <xf numFmtId="0" fontId="1" fillId="2" borderId="0" xfId="0" applyFont="1" applyFill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/>
    </xf>
    <xf numFmtId="0" fontId="8" fillId="2" borderId="7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29" xfId="0" applyFont="1" applyBorder="1" applyAlignment="1" applyProtection="1">
      <alignment horizontal="center" vertical="top" wrapText="1" readingOrder="1"/>
      <protection locked="0"/>
    </xf>
    <xf numFmtId="0" fontId="3" fillId="0" borderId="27" xfId="0" applyFont="1" applyBorder="1" applyAlignment="1" applyProtection="1">
      <alignment horizontal="center" vertical="top" wrapText="1" readingOrder="1"/>
      <protection locked="0"/>
    </xf>
    <xf numFmtId="0" fontId="3" fillId="0" borderId="30" xfId="0" applyFont="1" applyBorder="1" applyAlignment="1" applyProtection="1">
      <alignment horizontal="center" vertical="top" wrapText="1" readingOrder="1"/>
      <protection locked="0"/>
    </xf>
    <xf numFmtId="0" fontId="3" fillId="0" borderId="32" xfId="0" applyFont="1" applyBorder="1" applyAlignment="1" applyProtection="1">
      <alignment horizontal="center" vertical="top" wrapText="1" readingOrder="1"/>
      <protection locked="0"/>
    </xf>
    <xf numFmtId="1" fontId="1" fillId="0" borderId="0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2" borderId="8" xfId="0" applyNumberFormat="1" applyFont="1" applyFill="1" applyBorder="1" applyAlignment="1" applyProtection="1">
      <alignment horizontal="left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center" vertical="center" wrapText="1" readingOrder="1"/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3" fillId="0" borderId="0" xfId="0" applyFont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tabSelected="1" zoomScale="70" zoomScaleNormal="70" workbookViewId="0">
      <selection activeCell="A6" sqref="A6"/>
    </sheetView>
  </sheetViews>
  <sheetFormatPr defaultColWidth="9.140625" defaultRowHeight="23.25" x14ac:dyDescent="0.5"/>
  <cols>
    <col min="1" max="1" width="23.28515625" style="3" customWidth="1"/>
    <col min="2" max="2" width="12.42578125" style="3" customWidth="1"/>
    <col min="3" max="3" width="12.5703125" style="3" customWidth="1"/>
    <col min="4" max="5" width="21.5703125" style="3" customWidth="1"/>
    <col min="6" max="6" width="18.7109375" style="3" customWidth="1"/>
    <col min="7" max="7" width="7.28515625" style="3" customWidth="1"/>
    <col min="8" max="52" width="4.85546875" style="79" customWidth="1"/>
    <col min="53" max="57" width="4.85546875" style="3" customWidth="1"/>
    <col min="58" max="63" width="4.7109375" style="3" customWidth="1"/>
    <col min="64" max="72" width="7" style="3" customWidth="1"/>
    <col min="73" max="16384" width="9.140625" style="3"/>
  </cols>
  <sheetData>
    <row r="1" spans="1:75" x14ac:dyDescent="0.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60"/>
      <c r="BB1" s="60"/>
      <c r="BC1" s="60"/>
      <c r="BD1" s="60"/>
      <c r="BE1" s="60"/>
      <c r="BF1" s="61"/>
    </row>
    <row r="2" spans="1:75" x14ac:dyDescent="0.5">
      <c r="A2" s="93" t="s">
        <v>7</v>
      </c>
      <c r="B2" s="93"/>
      <c r="C2" s="93"/>
      <c r="D2" s="93"/>
      <c r="E2" s="93"/>
      <c r="F2" s="93"/>
      <c r="G2" s="93"/>
      <c r="H2" s="62" t="s">
        <v>8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 t="s">
        <v>9</v>
      </c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6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</row>
    <row r="3" spans="1:75" x14ac:dyDescent="0.5">
      <c r="A3" s="94" t="s">
        <v>0</v>
      </c>
      <c r="B3" s="88" t="s">
        <v>1</v>
      </c>
      <c r="C3" s="88" t="s">
        <v>2</v>
      </c>
      <c r="D3" s="94" t="s">
        <v>3</v>
      </c>
      <c r="E3" s="68"/>
      <c r="F3" s="88" t="s">
        <v>4</v>
      </c>
      <c r="G3" s="88" t="s">
        <v>5</v>
      </c>
      <c r="H3" s="91" t="s">
        <v>6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69" t="s">
        <v>11</v>
      </c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1"/>
      <c r="BB3" s="71"/>
      <c r="BC3" s="71"/>
      <c r="BD3" s="71"/>
      <c r="BE3" s="71"/>
      <c r="BF3" s="85" t="s">
        <v>14</v>
      </c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7"/>
    </row>
    <row r="4" spans="1:75" x14ac:dyDescent="0.5">
      <c r="A4" s="95"/>
      <c r="B4" s="89"/>
      <c r="C4" s="89"/>
      <c r="D4" s="95"/>
      <c r="E4" s="72" t="s">
        <v>12</v>
      </c>
      <c r="F4" s="89"/>
      <c r="G4" s="89"/>
      <c r="H4" s="73">
        <v>1</v>
      </c>
      <c r="I4" s="73">
        <v>2</v>
      </c>
      <c r="J4" s="73">
        <v>3</v>
      </c>
      <c r="K4" s="73">
        <v>4</v>
      </c>
      <c r="L4" s="73">
        <v>5</v>
      </c>
      <c r="M4" s="73">
        <v>6</v>
      </c>
      <c r="N4" s="73">
        <v>7</v>
      </c>
      <c r="O4" s="73">
        <v>8</v>
      </c>
      <c r="P4" s="73">
        <v>9</v>
      </c>
      <c r="Q4" s="73">
        <v>10</v>
      </c>
      <c r="R4" s="73">
        <v>11</v>
      </c>
      <c r="S4" s="73">
        <v>12</v>
      </c>
      <c r="T4" s="73">
        <v>13</v>
      </c>
      <c r="U4" s="73">
        <v>14</v>
      </c>
      <c r="V4" s="73">
        <v>15</v>
      </c>
      <c r="W4" s="73">
        <v>16</v>
      </c>
      <c r="X4" s="73">
        <v>17</v>
      </c>
      <c r="Y4" s="73">
        <v>18</v>
      </c>
      <c r="Z4" s="73">
        <v>19</v>
      </c>
      <c r="AA4" s="73">
        <v>20</v>
      </c>
      <c r="AB4" s="73">
        <v>21</v>
      </c>
      <c r="AC4" s="73">
        <v>22</v>
      </c>
      <c r="AD4" s="73">
        <v>23</v>
      </c>
      <c r="AE4" s="73">
        <v>24</v>
      </c>
      <c r="AF4" s="73">
        <v>25</v>
      </c>
      <c r="AG4" s="74">
        <v>1</v>
      </c>
      <c r="AH4" s="74">
        <v>2</v>
      </c>
      <c r="AI4" s="74">
        <v>3</v>
      </c>
      <c r="AJ4" s="74">
        <v>4</v>
      </c>
      <c r="AK4" s="74">
        <v>5</v>
      </c>
      <c r="AL4" s="74">
        <v>6</v>
      </c>
      <c r="AM4" s="74">
        <v>7</v>
      </c>
      <c r="AN4" s="74">
        <v>8</v>
      </c>
      <c r="AO4" s="74">
        <v>9</v>
      </c>
      <c r="AP4" s="74">
        <v>10</v>
      </c>
      <c r="AQ4" s="74">
        <v>11</v>
      </c>
      <c r="AR4" s="74">
        <v>12</v>
      </c>
      <c r="AS4" s="74">
        <v>13</v>
      </c>
      <c r="AT4" s="74">
        <v>14</v>
      </c>
      <c r="AU4" s="74">
        <v>15</v>
      </c>
      <c r="AV4" s="74">
        <v>16</v>
      </c>
      <c r="AW4" s="74">
        <v>17</v>
      </c>
      <c r="AX4" s="74">
        <v>18</v>
      </c>
      <c r="AY4" s="74">
        <v>19</v>
      </c>
      <c r="AZ4" s="74">
        <v>20</v>
      </c>
      <c r="BA4" s="74">
        <v>21</v>
      </c>
      <c r="BB4" s="74">
        <v>22</v>
      </c>
      <c r="BC4" s="74">
        <v>23</v>
      </c>
      <c r="BD4" s="74">
        <v>24</v>
      </c>
      <c r="BE4" s="74">
        <v>25</v>
      </c>
      <c r="BF4" s="75" t="s">
        <v>45</v>
      </c>
      <c r="BG4" s="76" t="s">
        <v>46</v>
      </c>
      <c r="BH4" s="76" t="s">
        <v>47</v>
      </c>
      <c r="BI4" s="76" t="s">
        <v>48</v>
      </c>
      <c r="BJ4" s="76" t="s">
        <v>49</v>
      </c>
      <c r="BK4" s="76" t="s">
        <v>42</v>
      </c>
      <c r="BL4" s="76" t="s">
        <v>15</v>
      </c>
      <c r="BM4" s="76" t="s">
        <v>16</v>
      </c>
      <c r="BN4" s="76" t="s">
        <v>17</v>
      </c>
      <c r="BO4" s="76" t="s">
        <v>16</v>
      </c>
      <c r="BP4" s="76" t="s">
        <v>43</v>
      </c>
      <c r="BQ4" s="76" t="s">
        <v>16</v>
      </c>
      <c r="BR4" s="76" t="s">
        <v>44</v>
      </c>
      <c r="BS4" s="76" t="s">
        <v>16</v>
      </c>
      <c r="BT4" s="76" t="s">
        <v>10</v>
      </c>
      <c r="BU4" s="76" t="s">
        <v>16</v>
      </c>
    </row>
    <row r="5" spans="1:75" x14ac:dyDescent="0.5">
      <c r="A5" s="95"/>
      <c r="B5" s="89"/>
      <c r="C5" s="89"/>
      <c r="D5" s="95"/>
      <c r="E5" s="72" t="s">
        <v>13</v>
      </c>
      <c r="F5" s="89"/>
      <c r="G5" s="89"/>
      <c r="H5" s="77">
        <v>3</v>
      </c>
      <c r="I5" s="77">
        <v>3</v>
      </c>
      <c r="J5" s="77">
        <v>2</v>
      </c>
      <c r="K5" s="77">
        <v>3</v>
      </c>
      <c r="L5" s="77">
        <v>1</v>
      </c>
      <c r="M5" s="77">
        <v>3</v>
      </c>
      <c r="N5" s="77">
        <v>2</v>
      </c>
      <c r="O5" s="77">
        <v>1</v>
      </c>
      <c r="P5" s="77">
        <v>2</v>
      </c>
      <c r="Q5" s="77">
        <v>2</v>
      </c>
      <c r="R5" s="77">
        <v>1</v>
      </c>
      <c r="S5" s="77">
        <v>2</v>
      </c>
      <c r="T5" s="77">
        <v>1</v>
      </c>
      <c r="U5" s="77">
        <v>3</v>
      </c>
      <c r="V5" s="77">
        <v>1</v>
      </c>
      <c r="W5" s="77">
        <v>3</v>
      </c>
      <c r="X5" s="77">
        <v>3</v>
      </c>
      <c r="Y5" s="77">
        <v>2</v>
      </c>
      <c r="Z5" s="77">
        <v>2</v>
      </c>
      <c r="AA5" s="77">
        <v>1</v>
      </c>
      <c r="AB5" s="77">
        <v>3</v>
      </c>
      <c r="AC5" s="77">
        <v>2</v>
      </c>
      <c r="AD5" s="77">
        <v>2</v>
      </c>
      <c r="AE5" s="77">
        <v>1</v>
      </c>
      <c r="AF5" s="77">
        <v>1</v>
      </c>
      <c r="AG5" s="54">
        <f>IF(H5=3,2,0)</f>
        <v>2</v>
      </c>
      <c r="AH5" s="54">
        <f>IF(I5=3,2,0)</f>
        <v>2</v>
      </c>
      <c r="AI5" s="54">
        <f>IF(J5=2,2,0)</f>
        <v>2</v>
      </c>
      <c r="AJ5" s="54">
        <f>IF(K5=3,2,0)</f>
        <v>2</v>
      </c>
      <c r="AK5" s="54">
        <f>IF(L5=1,2,0)</f>
        <v>2</v>
      </c>
      <c r="AL5" s="54">
        <f>IF(M5=3,2,0)</f>
        <v>2</v>
      </c>
      <c r="AM5" s="54">
        <f>IF(N5=2,2,0)</f>
        <v>2</v>
      </c>
      <c r="AN5" s="54">
        <f>IF(O5=1,2,0)</f>
        <v>2</v>
      </c>
      <c r="AO5" s="54">
        <f>IF(P5=2,2,0)</f>
        <v>2</v>
      </c>
      <c r="AP5" s="54">
        <f>IF(Q5=2,2,0)</f>
        <v>2</v>
      </c>
      <c r="AQ5" s="54">
        <f>IF(R5=1,2,0)</f>
        <v>2</v>
      </c>
      <c r="AR5" s="54">
        <f>IF(S5=2,2,0)</f>
        <v>2</v>
      </c>
      <c r="AS5" s="54">
        <f>IF(T5=1,2,0)</f>
        <v>2</v>
      </c>
      <c r="AT5" s="54">
        <f>IF(U5=3,2,0)</f>
        <v>2</v>
      </c>
      <c r="AU5" s="54">
        <f>IF(V5=1,2,0)</f>
        <v>2</v>
      </c>
      <c r="AV5" s="54">
        <f>IF(W5=3,2,0)</f>
        <v>2</v>
      </c>
      <c r="AW5" s="54">
        <f>IF(X5=3,2,0)</f>
        <v>2</v>
      </c>
      <c r="AX5" s="54">
        <f>IF(Y5=2,2,0)</f>
        <v>2</v>
      </c>
      <c r="AY5" s="54">
        <f>IF(Z5=2,2,0)</f>
        <v>2</v>
      </c>
      <c r="AZ5" s="54">
        <f>IF(AA5=1,2,0)</f>
        <v>2</v>
      </c>
      <c r="BA5" s="54">
        <f>IF(AB5=3,2,0)</f>
        <v>2</v>
      </c>
      <c r="BB5" s="54">
        <f>IF(AC5=2,2,0)</f>
        <v>2</v>
      </c>
      <c r="BC5" s="54">
        <f>IF(AD5=2,2,0)</f>
        <v>2</v>
      </c>
      <c r="BD5" s="54">
        <f>IF(AE5=1,2,0)</f>
        <v>2</v>
      </c>
      <c r="BE5" s="54">
        <f>IF(AF5=1,2,0)</f>
        <v>2</v>
      </c>
      <c r="BF5" s="55">
        <f>SUM(AG5:AO5)</f>
        <v>18</v>
      </c>
      <c r="BG5" s="56">
        <f>SUM(AP5:AW5)</f>
        <v>16</v>
      </c>
      <c r="BH5" s="55">
        <f>SUM(AX5:AY5)</f>
        <v>4</v>
      </c>
      <c r="BI5" s="55">
        <f>AZ5</f>
        <v>2</v>
      </c>
      <c r="BJ5" s="55">
        <f>SUM(BA5:BC5)</f>
        <v>6</v>
      </c>
      <c r="BK5" s="55">
        <f>SUM(BD5:BE5)</f>
        <v>4</v>
      </c>
      <c r="BL5" s="55">
        <f>SUM(BF5:BH5)</f>
        <v>38</v>
      </c>
      <c r="BM5" s="57" t="str">
        <f>IF(BL5&lt;9.5,"ปรับปรุง",IF(BL5&lt;19,"พอใช้",IF(BL5&lt;28.5,"ดี",IF(BL5&gt;=28.5,"ดีมาก"))))</f>
        <v>ดีมาก</v>
      </c>
      <c r="BN5" s="55">
        <f>BI5</f>
        <v>2</v>
      </c>
      <c r="BO5" s="57" t="str">
        <f>IF(BN5&lt;0.5,"ปรับปรุง",IF(BN5&lt;1,"พอใช้",IF(BN5&lt;1.5,"ดี",IF(BN5&gt;=1.5,"ดีมาก"))))</f>
        <v>ดีมาก</v>
      </c>
      <c r="BP5" s="55">
        <f>BJ5</f>
        <v>6</v>
      </c>
      <c r="BQ5" s="57" t="str">
        <f>IF(BP5&lt;1.5,"ปรับปรุง",IF(BP5&lt;3,"พอใช้",IF(BP5&lt;4.5,"ดี",IF(BP5&gt;=4.5,"ดีมาก"))))</f>
        <v>ดีมาก</v>
      </c>
      <c r="BR5" s="55">
        <f>BK5</f>
        <v>4</v>
      </c>
      <c r="BS5" s="57" t="str">
        <f>IF(BR5&lt;1,"ปรับปรุง",IF(BR5&lt;2,"พอใช้",IF(BR5&lt;3,"ดี",IF(BR5&gt;=3,"ดีมาก"))))</f>
        <v>ดีมาก</v>
      </c>
      <c r="BT5" s="55">
        <f>SUM(BL5,BN5,BP5,BR5)</f>
        <v>50</v>
      </c>
      <c r="BU5" s="54" t="str">
        <f>IF(BT5&lt;12.5,"ปรับปรุง",IF(BT5&lt;25,"พอใช้",IF(BT5&lt;37.5,"ดี",IF(BT5&gt;=37.5,"ดีมาก"))))</f>
        <v>ดีมาก</v>
      </c>
    </row>
    <row r="6" spans="1:75" x14ac:dyDescent="0.5">
      <c r="A6" s="1"/>
      <c r="B6" s="2"/>
      <c r="C6" s="2"/>
      <c r="D6" s="1"/>
      <c r="E6" s="1"/>
      <c r="F6" s="84"/>
      <c r="G6" s="53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3"/>
      <c r="BG6" s="44"/>
      <c r="BH6" s="43"/>
      <c r="BI6" s="43"/>
      <c r="BJ6" s="43"/>
      <c r="BK6" s="43"/>
      <c r="BL6" s="43"/>
      <c r="BM6" s="4"/>
      <c r="BN6" s="43"/>
      <c r="BO6" s="4"/>
      <c r="BP6" s="43"/>
      <c r="BQ6" s="4"/>
      <c r="BR6" s="43"/>
      <c r="BS6" s="4"/>
      <c r="BT6" s="43"/>
      <c r="BU6" s="42"/>
      <c r="BV6" s="58"/>
      <c r="BW6" s="58"/>
    </row>
    <row r="7" spans="1:75" x14ac:dyDescent="0.5">
      <c r="A7" s="1"/>
      <c r="B7" s="2"/>
      <c r="C7" s="2"/>
      <c r="D7" s="1"/>
      <c r="E7" s="1"/>
      <c r="F7" s="84"/>
      <c r="G7" s="53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3"/>
      <c r="BG7" s="44"/>
      <c r="BH7" s="43"/>
      <c r="BI7" s="43"/>
      <c r="BJ7" s="43"/>
      <c r="BK7" s="43"/>
      <c r="BL7" s="43"/>
      <c r="BM7" s="4"/>
      <c r="BN7" s="43"/>
      <c r="BO7" s="4"/>
      <c r="BP7" s="43"/>
      <c r="BQ7" s="4"/>
      <c r="BR7" s="43"/>
      <c r="BS7" s="4"/>
      <c r="BT7" s="43"/>
      <c r="BU7" s="42"/>
      <c r="BV7" s="58"/>
      <c r="BW7" s="58"/>
    </row>
    <row r="8" spans="1:75" x14ac:dyDescent="0.5">
      <c r="A8" s="1"/>
      <c r="B8" s="2"/>
      <c r="C8" s="2"/>
      <c r="D8" s="1"/>
      <c r="E8" s="1"/>
      <c r="F8" s="84"/>
      <c r="G8" s="53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3"/>
      <c r="BG8" s="44"/>
      <c r="BH8" s="43"/>
      <c r="BI8" s="43"/>
      <c r="BJ8" s="43"/>
      <c r="BK8" s="43"/>
      <c r="BL8" s="43"/>
      <c r="BM8" s="4"/>
      <c r="BN8" s="43"/>
      <c r="BO8" s="4"/>
      <c r="BP8" s="43"/>
      <c r="BQ8" s="4"/>
      <c r="BR8" s="43"/>
      <c r="BS8" s="4"/>
      <c r="BT8" s="43"/>
      <c r="BU8" s="42"/>
      <c r="BV8" s="58"/>
      <c r="BW8" s="58"/>
    </row>
    <row r="9" spans="1:75" x14ac:dyDescent="0.5">
      <c r="A9" s="1"/>
      <c r="B9" s="2"/>
      <c r="C9" s="2"/>
      <c r="D9" s="1"/>
      <c r="E9" s="1"/>
      <c r="F9" s="84"/>
      <c r="G9" s="5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3"/>
      <c r="BG9" s="44"/>
      <c r="BH9" s="43"/>
      <c r="BI9" s="43"/>
      <c r="BJ9" s="43"/>
      <c r="BK9" s="43"/>
      <c r="BL9" s="43"/>
      <c r="BM9" s="4"/>
      <c r="BN9" s="43"/>
      <c r="BO9" s="4"/>
      <c r="BP9" s="43"/>
      <c r="BQ9" s="4"/>
      <c r="BR9" s="43"/>
      <c r="BS9" s="4"/>
      <c r="BT9" s="43"/>
      <c r="BU9" s="42"/>
      <c r="BV9" s="58"/>
      <c r="BW9" s="58"/>
    </row>
    <row r="10" spans="1:75" x14ac:dyDescent="0.5">
      <c r="A10" s="1"/>
      <c r="B10" s="2"/>
      <c r="C10" s="2"/>
      <c r="D10" s="1"/>
      <c r="E10" s="1"/>
      <c r="F10" s="84"/>
      <c r="G10" s="5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3"/>
      <c r="BG10" s="44"/>
      <c r="BH10" s="43"/>
      <c r="BI10" s="43"/>
      <c r="BJ10" s="43"/>
      <c r="BK10" s="43"/>
      <c r="BL10" s="43"/>
      <c r="BM10" s="4"/>
      <c r="BN10" s="43"/>
      <c r="BO10" s="4"/>
      <c r="BP10" s="43"/>
      <c r="BQ10" s="4"/>
      <c r="BR10" s="43"/>
      <c r="BS10" s="4"/>
      <c r="BT10" s="43"/>
      <c r="BU10" s="42"/>
      <c r="BV10" s="58"/>
      <c r="BW10" s="58"/>
    </row>
    <row r="11" spans="1:75" x14ac:dyDescent="0.5">
      <c r="A11" s="1"/>
      <c r="B11" s="2"/>
      <c r="C11" s="2"/>
      <c r="D11" s="1"/>
      <c r="E11" s="1"/>
      <c r="F11" s="84"/>
      <c r="G11" s="53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3"/>
      <c r="BG11" s="44"/>
      <c r="BH11" s="43"/>
      <c r="BI11" s="43"/>
      <c r="BJ11" s="43"/>
      <c r="BK11" s="43"/>
      <c r="BL11" s="43"/>
      <c r="BM11" s="4"/>
      <c r="BN11" s="43"/>
      <c r="BO11" s="4"/>
      <c r="BP11" s="43"/>
      <c r="BQ11" s="4"/>
      <c r="BR11" s="43"/>
      <c r="BS11" s="4"/>
      <c r="BT11" s="43"/>
      <c r="BU11" s="42"/>
      <c r="BV11" s="58"/>
      <c r="BW11" s="58"/>
    </row>
    <row r="12" spans="1:75" x14ac:dyDescent="0.5">
      <c r="A12" s="1"/>
      <c r="B12" s="2"/>
      <c r="C12" s="2"/>
      <c r="D12" s="1"/>
      <c r="E12" s="1"/>
      <c r="F12" s="84"/>
      <c r="G12" s="53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3"/>
      <c r="BG12" s="44"/>
      <c r="BH12" s="43"/>
      <c r="BI12" s="43"/>
      <c r="BJ12" s="43"/>
      <c r="BK12" s="43"/>
      <c r="BL12" s="43"/>
      <c r="BM12" s="4"/>
      <c r="BN12" s="43"/>
      <c r="BO12" s="4"/>
      <c r="BP12" s="43"/>
      <c r="BQ12" s="4"/>
      <c r="BR12" s="43"/>
      <c r="BS12" s="4"/>
      <c r="BT12" s="43"/>
      <c r="BU12" s="42"/>
      <c r="BV12" s="58"/>
      <c r="BW12" s="58"/>
    </row>
    <row r="13" spans="1:75" x14ac:dyDescent="0.5">
      <c r="A13" s="1"/>
      <c r="B13" s="2"/>
      <c r="C13" s="2"/>
      <c r="D13" s="1"/>
      <c r="E13" s="1"/>
      <c r="F13" s="84"/>
      <c r="G13" s="53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3"/>
      <c r="BG13" s="44"/>
      <c r="BH13" s="43"/>
      <c r="BI13" s="43"/>
      <c r="BJ13" s="43"/>
      <c r="BK13" s="43"/>
      <c r="BL13" s="43"/>
      <c r="BM13" s="4"/>
      <c r="BN13" s="43"/>
      <c r="BO13" s="4"/>
      <c r="BP13" s="43"/>
      <c r="BQ13" s="4"/>
      <c r="BR13" s="43"/>
      <c r="BS13" s="4"/>
      <c r="BT13" s="43"/>
      <c r="BU13" s="42"/>
      <c r="BV13" s="58"/>
      <c r="BW13" s="58"/>
    </row>
    <row r="14" spans="1:75" x14ac:dyDescent="0.5">
      <c r="A14" s="1"/>
      <c r="B14" s="2"/>
      <c r="C14" s="2"/>
      <c r="D14" s="1"/>
      <c r="E14" s="1"/>
      <c r="F14" s="84"/>
      <c r="G14" s="53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3"/>
      <c r="BG14" s="44"/>
      <c r="BH14" s="43"/>
      <c r="BI14" s="43"/>
      <c r="BJ14" s="43"/>
      <c r="BK14" s="43"/>
      <c r="BL14" s="43"/>
      <c r="BM14" s="4"/>
      <c r="BN14" s="43"/>
      <c r="BO14" s="4"/>
      <c r="BP14" s="43"/>
      <c r="BQ14" s="4"/>
      <c r="BR14" s="43"/>
      <c r="BS14" s="4"/>
      <c r="BT14" s="43"/>
      <c r="BU14" s="42"/>
      <c r="BV14" s="58"/>
      <c r="BW14" s="58"/>
    </row>
    <row r="15" spans="1:75" x14ac:dyDescent="0.5">
      <c r="A15" s="1"/>
      <c r="B15" s="2"/>
      <c r="C15" s="2"/>
      <c r="D15" s="1"/>
      <c r="E15" s="1"/>
      <c r="F15" s="84"/>
      <c r="G15" s="53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3"/>
      <c r="BG15" s="44"/>
      <c r="BH15" s="43"/>
      <c r="BI15" s="43"/>
      <c r="BJ15" s="43"/>
      <c r="BK15" s="43"/>
      <c r="BL15" s="43"/>
      <c r="BM15" s="4"/>
      <c r="BN15" s="43"/>
      <c r="BO15" s="4"/>
      <c r="BP15" s="43"/>
      <c r="BQ15" s="4"/>
      <c r="BR15" s="43"/>
      <c r="BS15" s="4"/>
      <c r="BT15" s="43"/>
      <c r="BU15" s="42"/>
      <c r="BV15" s="58"/>
      <c r="BW15" s="58"/>
    </row>
    <row r="16" spans="1:75" x14ac:dyDescent="0.5">
      <c r="A16" s="1"/>
      <c r="B16" s="2"/>
      <c r="C16" s="2"/>
      <c r="D16" s="1"/>
      <c r="E16" s="1"/>
      <c r="F16" s="84"/>
      <c r="G16" s="53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3"/>
      <c r="BG16" s="44"/>
      <c r="BH16" s="43"/>
      <c r="BI16" s="43"/>
      <c r="BJ16" s="43"/>
      <c r="BK16" s="43"/>
      <c r="BL16" s="43"/>
      <c r="BM16" s="4"/>
      <c r="BN16" s="43"/>
      <c r="BO16" s="4"/>
      <c r="BP16" s="43"/>
      <c r="BQ16" s="4"/>
      <c r="BR16" s="43"/>
      <c r="BS16" s="4"/>
      <c r="BT16" s="43"/>
      <c r="BU16" s="42"/>
      <c r="BV16" s="58"/>
      <c r="BW16" s="58"/>
    </row>
    <row r="17" spans="1:75" x14ac:dyDescent="0.5">
      <c r="A17" s="1"/>
      <c r="B17" s="2"/>
      <c r="C17" s="2"/>
      <c r="D17" s="1"/>
      <c r="E17" s="1"/>
      <c r="F17" s="84"/>
      <c r="G17" s="53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3"/>
      <c r="BG17" s="44"/>
      <c r="BH17" s="43"/>
      <c r="BI17" s="43"/>
      <c r="BJ17" s="43"/>
      <c r="BK17" s="43"/>
      <c r="BL17" s="43"/>
      <c r="BM17" s="4"/>
      <c r="BN17" s="43"/>
      <c r="BO17" s="4"/>
      <c r="BP17" s="43"/>
      <c r="BQ17" s="4"/>
      <c r="BR17" s="43"/>
      <c r="BS17" s="4"/>
      <c r="BT17" s="43"/>
      <c r="BU17" s="42"/>
      <c r="BV17" s="58"/>
      <c r="BW17" s="58"/>
    </row>
    <row r="18" spans="1:75" x14ac:dyDescent="0.5">
      <c r="A18" s="1"/>
      <c r="B18" s="2"/>
      <c r="C18" s="2"/>
      <c r="D18" s="1"/>
      <c r="E18" s="1"/>
      <c r="F18" s="84"/>
      <c r="G18" s="53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3"/>
      <c r="BG18" s="44"/>
      <c r="BH18" s="43"/>
      <c r="BI18" s="43"/>
      <c r="BJ18" s="43"/>
      <c r="BK18" s="43"/>
      <c r="BL18" s="43"/>
      <c r="BM18" s="4"/>
      <c r="BN18" s="43"/>
      <c r="BO18" s="4"/>
      <c r="BP18" s="43"/>
      <c r="BQ18" s="4"/>
      <c r="BR18" s="43"/>
      <c r="BS18" s="4"/>
      <c r="BT18" s="43"/>
      <c r="BU18" s="42"/>
      <c r="BV18" s="58"/>
      <c r="BW18" s="58"/>
    </row>
    <row r="19" spans="1:75" x14ac:dyDescent="0.5">
      <c r="A19" s="1"/>
      <c r="B19" s="2"/>
      <c r="C19" s="2"/>
      <c r="D19" s="1"/>
      <c r="E19" s="1"/>
      <c r="F19" s="84"/>
      <c r="G19" s="53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3"/>
      <c r="BG19" s="44"/>
      <c r="BH19" s="43"/>
      <c r="BI19" s="43"/>
      <c r="BJ19" s="43"/>
      <c r="BK19" s="43"/>
      <c r="BL19" s="43"/>
      <c r="BM19" s="4"/>
      <c r="BN19" s="43"/>
      <c r="BO19" s="4"/>
      <c r="BP19" s="43"/>
      <c r="BQ19" s="4"/>
      <c r="BR19" s="43"/>
      <c r="BS19" s="4"/>
      <c r="BT19" s="43"/>
      <c r="BU19" s="42"/>
      <c r="BV19" s="58"/>
      <c r="BW19" s="58"/>
    </row>
    <row r="20" spans="1:75" x14ac:dyDescent="0.5">
      <c r="A20" s="1"/>
      <c r="B20" s="2"/>
      <c r="C20" s="2"/>
      <c r="D20" s="1"/>
      <c r="E20" s="1"/>
      <c r="F20" s="84"/>
      <c r="G20" s="53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3"/>
      <c r="BG20" s="44"/>
      <c r="BH20" s="43"/>
      <c r="BI20" s="43"/>
      <c r="BJ20" s="43"/>
      <c r="BK20" s="43"/>
      <c r="BL20" s="43"/>
      <c r="BM20" s="4"/>
      <c r="BN20" s="43"/>
      <c r="BO20" s="4"/>
      <c r="BP20" s="43"/>
      <c r="BQ20" s="4"/>
      <c r="BR20" s="43"/>
      <c r="BS20" s="4"/>
      <c r="BT20" s="43"/>
      <c r="BU20" s="42"/>
      <c r="BV20" s="58"/>
      <c r="BW20" s="58"/>
    </row>
    <row r="21" spans="1:75" x14ac:dyDescent="0.5">
      <c r="F21" s="58"/>
      <c r="G21" s="5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3"/>
      <c r="BG21" s="44"/>
      <c r="BH21" s="43"/>
      <c r="BI21" s="43"/>
      <c r="BJ21" s="43"/>
      <c r="BK21" s="43"/>
      <c r="BL21" s="43"/>
      <c r="BM21" s="4"/>
      <c r="BN21" s="43"/>
      <c r="BO21" s="4"/>
      <c r="BP21" s="43"/>
      <c r="BQ21" s="4"/>
      <c r="BR21" s="43"/>
      <c r="BS21" s="4"/>
      <c r="BT21" s="43"/>
      <c r="BU21" s="42"/>
      <c r="BV21" s="58"/>
      <c r="BW21" s="58"/>
    </row>
    <row r="22" spans="1:75" x14ac:dyDescent="0.5">
      <c r="F22" s="58"/>
      <c r="G22" s="5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3"/>
      <c r="BG22" s="44"/>
      <c r="BH22" s="43"/>
      <c r="BI22" s="43"/>
      <c r="BJ22" s="43"/>
      <c r="BK22" s="43"/>
      <c r="BL22" s="43"/>
      <c r="BM22" s="4"/>
      <c r="BN22" s="43"/>
      <c r="BO22" s="4"/>
      <c r="BP22" s="43"/>
      <c r="BQ22" s="4"/>
      <c r="BR22" s="43"/>
      <c r="BS22" s="4"/>
      <c r="BT22" s="43"/>
      <c r="BU22" s="42"/>
      <c r="BV22" s="58"/>
      <c r="BW22" s="58"/>
    </row>
    <row r="23" spans="1:75" x14ac:dyDescent="0.5">
      <c r="F23" s="58"/>
      <c r="G23" s="5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3"/>
      <c r="BG23" s="44"/>
      <c r="BH23" s="43"/>
      <c r="BI23" s="43"/>
      <c r="BJ23" s="43"/>
      <c r="BK23" s="43"/>
      <c r="BL23" s="43"/>
      <c r="BM23" s="4"/>
      <c r="BN23" s="43"/>
      <c r="BO23" s="4"/>
      <c r="BP23" s="43"/>
      <c r="BQ23" s="4"/>
      <c r="BR23" s="43"/>
      <c r="BS23" s="4"/>
      <c r="BT23" s="43"/>
      <c r="BU23" s="42"/>
      <c r="BV23" s="58"/>
      <c r="BW23" s="58"/>
    </row>
    <row r="24" spans="1:75" x14ac:dyDescent="0.5">
      <c r="F24" s="58"/>
      <c r="G24" s="5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3"/>
      <c r="BG24" s="44"/>
      <c r="BH24" s="43"/>
      <c r="BI24" s="43"/>
      <c r="BJ24" s="43"/>
      <c r="BK24" s="43"/>
      <c r="BL24" s="43"/>
      <c r="BM24" s="4"/>
      <c r="BN24" s="43"/>
      <c r="BO24" s="4"/>
      <c r="BP24" s="43"/>
      <c r="BQ24" s="4"/>
      <c r="BR24" s="43"/>
      <c r="BS24" s="4"/>
      <c r="BT24" s="43"/>
      <c r="BU24" s="42"/>
      <c r="BV24" s="58"/>
      <c r="BW24" s="58"/>
    </row>
    <row r="25" spans="1:75" x14ac:dyDescent="0.5">
      <c r="F25" s="58"/>
      <c r="G25" s="5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3"/>
      <c r="BG25" s="44"/>
      <c r="BH25" s="43"/>
      <c r="BI25" s="43"/>
      <c r="BJ25" s="43"/>
      <c r="BK25" s="43"/>
      <c r="BL25" s="43"/>
      <c r="BM25" s="4"/>
      <c r="BN25" s="43"/>
      <c r="BO25" s="4"/>
      <c r="BP25" s="43"/>
      <c r="BQ25" s="4"/>
      <c r="BR25" s="43"/>
      <c r="BS25" s="4"/>
      <c r="BT25" s="43"/>
      <c r="BU25" s="42"/>
      <c r="BV25" s="58"/>
      <c r="BW25" s="58"/>
    </row>
    <row r="26" spans="1:75" x14ac:dyDescent="0.5">
      <c r="F26" s="58"/>
      <c r="G26" s="5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3"/>
      <c r="BG26" s="44"/>
      <c r="BH26" s="43"/>
      <c r="BI26" s="43"/>
      <c r="BJ26" s="43"/>
      <c r="BK26" s="43"/>
      <c r="BL26" s="43"/>
      <c r="BM26" s="4"/>
      <c r="BN26" s="43"/>
      <c r="BO26" s="4"/>
      <c r="BP26" s="43"/>
      <c r="BQ26" s="4"/>
      <c r="BR26" s="43"/>
      <c r="BS26" s="4"/>
      <c r="BT26" s="43"/>
      <c r="BU26" s="42"/>
      <c r="BV26" s="58"/>
      <c r="BW26" s="58"/>
    </row>
    <row r="27" spans="1:75" x14ac:dyDescent="0.5">
      <c r="F27" s="58"/>
      <c r="G27" s="5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3"/>
      <c r="BG27" s="44"/>
      <c r="BH27" s="43"/>
      <c r="BI27" s="43"/>
      <c r="BJ27" s="43"/>
      <c r="BK27" s="43"/>
      <c r="BL27" s="43"/>
      <c r="BM27" s="4"/>
      <c r="BN27" s="43"/>
      <c r="BO27" s="4"/>
      <c r="BP27" s="43"/>
      <c r="BQ27" s="4"/>
      <c r="BR27" s="43"/>
      <c r="BS27" s="4"/>
      <c r="BT27" s="43"/>
      <c r="BU27" s="42"/>
      <c r="BV27" s="58"/>
      <c r="BW27" s="58"/>
    </row>
    <row r="28" spans="1:75" x14ac:dyDescent="0.5">
      <c r="F28" s="58"/>
      <c r="G28" s="5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3"/>
      <c r="BG28" s="44"/>
      <c r="BH28" s="43"/>
      <c r="BI28" s="43"/>
      <c r="BJ28" s="43"/>
      <c r="BK28" s="43"/>
      <c r="BL28" s="43"/>
      <c r="BM28" s="4"/>
      <c r="BN28" s="43"/>
      <c r="BO28" s="4"/>
      <c r="BP28" s="43"/>
      <c r="BQ28" s="4"/>
      <c r="BR28" s="43"/>
      <c r="BS28" s="4"/>
      <c r="BT28" s="43"/>
      <c r="BU28" s="42"/>
      <c r="BV28" s="58"/>
      <c r="BW28" s="58"/>
    </row>
    <row r="29" spans="1:75" x14ac:dyDescent="0.5">
      <c r="F29" s="58"/>
      <c r="G29" s="5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3"/>
      <c r="BG29" s="44"/>
      <c r="BH29" s="43"/>
      <c r="BI29" s="43"/>
      <c r="BJ29" s="43"/>
      <c r="BK29" s="43"/>
      <c r="BL29" s="43"/>
      <c r="BM29" s="4"/>
      <c r="BN29" s="43"/>
      <c r="BO29" s="4"/>
      <c r="BP29" s="43"/>
      <c r="BQ29" s="4"/>
      <c r="BR29" s="43"/>
      <c r="BS29" s="4"/>
      <c r="BT29" s="43"/>
      <c r="BU29" s="42"/>
      <c r="BV29" s="58"/>
      <c r="BW29" s="58"/>
    </row>
    <row r="30" spans="1:75" x14ac:dyDescent="0.5">
      <c r="F30" s="58"/>
      <c r="G30" s="5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3"/>
      <c r="BG30" s="44"/>
      <c r="BH30" s="43"/>
      <c r="BI30" s="43"/>
      <c r="BJ30" s="43"/>
      <c r="BK30" s="43"/>
      <c r="BL30" s="43"/>
      <c r="BM30" s="4"/>
      <c r="BN30" s="43"/>
      <c r="BO30" s="4"/>
      <c r="BP30" s="43"/>
      <c r="BQ30" s="4"/>
      <c r="BR30" s="43"/>
      <c r="BS30" s="4"/>
      <c r="BT30" s="43"/>
      <c r="BU30" s="42"/>
      <c r="BV30" s="58"/>
      <c r="BW30" s="58"/>
    </row>
    <row r="31" spans="1:75" x14ac:dyDescent="0.5">
      <c r="F31" s="58"/>
      <c r="G31" s="5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</row>
    <row r="32" spans="1:75" x14ac:dyDescent="0.5">
      <c r="F32" s="58"/>
      <c r="G32" s="58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</row>
    <row r="33" spans="6:75" x14ac:dyDescent="0.5">
      <c r="F33" s="58"/>
      <c r="G33" s="5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</row>
    <row r="34" spans="6:75" x14ac:dyDescent="0.5">
      <c r="F34" s="58"/>
      <c r="G34" s="58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</row>
  </sheetData>
  <mergeCells count="10">
    <mergeCell ref="BF3:BU3"/>
    <mergeCell ref="F3:F5"/>
    <mergeCell ref="G3:G5"/>
    <mergeCell ref="A1:AF1"/>
    <mergeCell ref="H3:AF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7" zoomScaleNormal="100" workbookViewId="0">
      <selection activeCell="I8" sqref="I8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4" ht="69" customHeight="1" x14ac:dyDescent="0.6">
      <c r="A1" s="109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ht="21.2" customHeight="1" x14ac:dyDescent="0.25">
      <c r="A2" s="106"/>
      <c r="B2" s="107"/>
      <c r="C2" s="107"/>
      <c r="D2" s="107"/>
      <c r="E2" s="107"/>
      <c r="F2" s="107"/>
      <c r="K2" s="107"/>
      <c r="L2" s="107"/>
      <c r="M2" s="107"/>
    </row>
    <row r="3" spans="1:14" ht="21.2" customHeight="1" x14ac:dyDescent="0.25">
      <c r="A3" s="106" t="s">
        <v>18</v>
      </c>
      <c r="B3" s="107"/>
      <c r="C3" s="107"/>
      <c r="D3" s="107"/>
      <c r="E3" s="107"/>
      <c r="F3" s="107"/>
      <c r="G3" s="108" t="s">
        <v>19</v>
      </c>
      <c r="H3" s="107"/>
      <c r="I3" s="107"/>
      <c r="J3" s="107"/>
      <c r="K3" s="107"/>
      <c r="L3" s="107"/>
      <c r="M3" s="107"/>
    </row>
    <row r="4" spans="1:14" ht="21.2" customHeight="1" x14ac:dyDescent="0.25">
      <c r="A4" s="106" t="s">
        <v>20</v>
      </c>
      <c r="B4" s="107"/>
      <c r="C4" s="107"/>
      <c r="D4" s="107"/>
      <c r="E4" s="107"/>
      <c r="F4" s="107"/>
      <c r="G4" s="108" t="s">
        <v>21</v>
      </c>
      <c r="H4" s="107"/>
      <c r="I4" s="107"/>
      <c r="J4" s="107"/>
      <c r="K4" s="107"/>
      <c r="L4" s="107"/>
      <c r="M4" s="107"/>
    </row>
    <row r="6" spans="1:14" ht="24" customHeight="1" x14ac:dyDescent="0.25">
      <c r="A6" s="105" t="s">
        <v>22</v>
      </c>
      <c r="B6" s="105" t="s">
        <v>23</v>
      </c>
      <c r="C6" s="105" t="s">
        <v>24</v>
      </c>
      <c r="D6" s="105" t="s">
        <v>25</v>
      </c>
      <c r="E6" s="105" t="s">
        <v>26</v>
      </c>
      <c r="F6" s="105" t="s">
        <v>27</v>
      </c>
      <c r="G6" s="96" t="s">
        <v>28</v>
      </c>
      <c r="H6" s="98" t="s">
        <v>29</v>
      </c>
      <c r="I6" s="100" t="s">
        <v>54</v>
      </c>
      <c r="J6" s="102" t="s">
        <v>30</v>
      </c>
      <c r="K6" s="103"/>
      <c r="L6" s="103"/>
      <c r="M6" s="104"/>
    </row>
    <row r="7" spans="1:14" ht="30" customHeight="1" x14ac:dyDescent="0.25">
      <c r="A7" s="99"/>
      <c r="B7" s="99"/>
      <c r="C7" s="99"/>
      <c r="D7" s="99"/>
      <c r="E7" s="99"/>
      <c r="F7" s="99"/>
      <c r="G7" s="97"/>
      <c r="H7" s="99"/>
      <c r="I7" s="101"/>
      <c r="J7" s="5" t="s">
        <v>31</v>
      </c>
      <c r="K7" s="6" t="s">
        <v>32</v>
      </c>
      <c r="L7" s="6" t="s">
        <v>33</v>
      </c>
      <c r="M7" s="6" t="s">
        <v>34</v>
      </c>
    </row>
    <row r="8" spans="1:14" ht="27" customHeight="1" x14ac:dyDescent="0.25">
      <c r="A8" s="7" t="s">
        <v>35</v>
      </c>
      <c r="B8" s="8">
        <v>25</v>
      </c>
      <c r="C8" s="8">
        <v>50</v>
      </c>
      <c r="D8" s="41">
        <f>MIN(บันทึกและรายงานผลรายคน!BT6:BT30)</f>
        <v>0</v>
      </c>
      <c r="E8" s="41">
        <f>MAX(บันทึกและรายงานผลรายคน!BT6:BT30)</f>
        <v>0</v>
      </c>
      <c r="F8" s="9" t="e">
        <f>AVERAGE(บันทึกและรายงานผลรายคน!BT6:BT30)</f>
        <v>#DIV/0!</v>
      </c>
      <c r="G8" s="9" t="e">
        <f>STDEV(บันทึกและรายงานผลรายคน!BT6:BT30)</f>
        <v>#DIV/0!</v>
      </c>
      <c r="H8" s="9" t="e">
        <f>(F8/C8)*100</f>
        <v>#DIV/0!</v>
      </c>
      <c r="I8" s="9" t="e">
        <f>(G8/F8)*100</f>
        <v>#DIV/0!</v>
      </c>
      <c r="J8" s="9">
        <f>(COUNTIF(บันทึกและรายงานผลรายคน!BU6:BU30,"ปรับปรุง")/B8)*100</f>
        <v>0</v>
      </c>
      <c r="K8" s="9">
        <f>(COUNTIF(บันทึกและรายงานผลรายคน!BU6:BU30,"พอใช้")/B8)*100</f>
        <v>0</v>
      </c>
      <c r="L8" s="9">
        <f>(COUNTIF(บันทึกและรายงานผลรายคน!BU6:BU30,"ดี")/B8)*100</f>
        <v>0</v>
      </c>
      <c r="M8" s="9">
        <f>(COUNTIF(บันทึกและรายงานผลรายคน!BU6:BU30,"ดีมาก")/B8)*100</f>
        <v>0</v>
      </c>
    </row>
    <row r="9" spans="1:14" ht="27" customHeight="1" x14ac:dyDescent="0.25">
      <c r="A9" s="10" t="s">
        <v>36</v>
      </c>
      <c r="B9" s="45">
        <v>25</v>
      </c>
      <c r="C9" s="11">
        <v>38</v>
      </c>
      <c r="D9" s="38">
        <f>MIN(บันทึกและรายงานผลรายคน!BL6:BL30)</f>
        <v>0</v>
      </c>
      <c r="E9" s="38">
        <f>MAX(บันทึกและรายงานผลรายคน!BL6:BL30)</f>
        <v>0</v>
      </c>
      <c r="F9" s="12" t="e">
        <f>AVERAGE(บันทึกและรายงานผลรายคน!BL6:BL30)</f>
        <v>#DIV/0!</v>
      </c>
      <c r="G9" s="12" t="e">
        <f>STDEV(บันทึกและรายงานผลรายคน!BL6:BL30)</f>
        <v>#DIV/0!</v>
      </c>
      <c r="H9" s="12" t="e">
        <f>(F9/C9)*100</f>
        <v>#DIV/0!</v>
      </c>
      <c r="I9" s="12" t="e">
        <f>(G9/F9)*100</f>
        <v>#DIV/0!</v>
      </c>
      <c r="J9" s="12">
        <f>(COUNTIF(บันทึกและรายงานผลรายคน!BM6:BM30,"ปรับปรุง")/B9)*100</f>
        <v>0</v>
      </c>
      <c r="K9" s="12">
        <f>(COUNTIF(บันทึกและรายงานผลรายคน!BM6:BM30,"พอใช้")/B9)*100</f>
        <v>0</v>
      </c>
      <c r="L9" s="12">
        <f>(COUNTIF(บันทึกและรายงานผลรายคน!BM6:BM30,"ดี")/B9)*100</f>
        <v>0</v>
      </c>
      <c r="M9" s="12">
        <f>(COUNTIF(บันทึกและรายงานผลรายคน!BM6:BM30,"ดีมาก")/B9)*100</f>
        <v>0</v>
      </c>
    </row>
    <row r="10" spans="1:14" ht="27" customHeight="1" x14ac:dyDescent="0.25">
      <c r="A10" s="13" t="s">
        <v>37</v>
      </c>
      <c r="B10" s="80">
        <v>25</v>
      </c>
      <c r="C10" s="14">
        <v>18</v>
      </c>
      <c r="D10" s="40">
        <f>MIN(บันทึกและรายงานผลรายคน!BF6:BF30)</f>
        <v>0</v>
      </c>
      <c r="E10" s="40">
        <f>MAX(บันทึกและรายงานผลรายคน!BF6:BF30)</f>
        <v>0</v>
      </c>
      <c r="F10" s="15" t="e">
        <f>AVERAGE(บันทึกและรายงานผลรายคน!BF6:BF30)</f>
        <v>#DIV/0!</v>
      </c>
      <c r="G10" s="15" t="e">
        <f>STDEV(บันทึกและรายงานผลรายคน!BF6:BF30)</f>
        <v>#DIV/0!</v>
      </c>
      <c r="H10" s="15" t="e">
        <f t="shared" ref="H10:H14" si="0">(F10/C10)*100</f>
        <v>#DIV/0!</v>
      </c>
      <c r="I10" s="15" t="e">
        <f t="shared" ref="I10:I14" si="1">(G10/F10)*100</f>
        <v>#DIV/0!</v>
      </c>
      <c r="J10" s="15"/>
      <c r="K10" s="15"/>
      <c r="L10" s="15"/>
      <c r="M10" s="15"/>
    </row>
    <row r="11" spans="1:14" ht="27" customHeight="1" x14ac:dyDescent="0.25">
      <c r="A11" s="13" t="s">
        <v>38</v>
      </c>
      <c r="B11" s="81">
        <v>25</v>
      </c>
      <c r="C11" s="14">
        <v>16</v>
      </c>
      <c r="D11" s="40">
        <f>MIN(บันทึกและรายงานผลรายคน!BG6:BG30)</f>
        <v>0</v>
      </c>
      <c r="E11" s="40">
        <f>MAX(บันทึกและรายงานผลรายคน!BG6:BG30)</f>
        <v>0</v>
      </c>
      <c r="F11" s="15" t="e">
        <f>AVERAGE(บันทึกและรายงานผลรายคน!BG6:BG30)</f>
        <v>#DIV/0!</v>
      </c>
      <c r="G11" s="15" t="e">
        <f>STDEV(บันทึกและรายงานผลรายคน!BG6:BG30)</f>
        <v>#DIV/0!</v>
      </c>
      <c r="H11" s="15" t="e">
        <f t="shared" si="0"/>
        <v>#DIV/0!</v>
      </c>
      <c r="I11" s="15" t="e">
        <f t="shared" si="1"/>
        <v>#DIV/0!</v>
      </c>
      <c r="J11" s="15"/>
      <c r="K11" s="15"/>
      <c r="L11" s="15"/>
      <c r="M11" s="15"/>
    </row>
    <row r="12" spans="1:14" ht="27" customHeight="1" x14ac:dyDescent="0.25">
      <c r="A12" s="16" t="s">
        <v>39</v>
      </c>
      <c r="B12" s="82">
        <v>25</v>
      </c>
      <c r="C12" s="17">
        <v>4</v>
      </c>
      <c r="D12" s="39">
        <f>MIN(บันทึกและรายงานผลรายคน!BH6:BH30)</f>
        <v>0</v>
      </c>
      <c r="E12" s="39">
        <f>MAX(บันทึกและรายงานผลรายคน!BH6:BH30)</f>
        <v>0</v>
      </c>
      <c r="F12" s="18" t="e">
        <f>AVERAGE(บันทึกและรายงานผลรายคน!BH6:BH30)</f>
        <v>#DIV/0!</v>
      </c>
      <c r="G12" s="18" t="e">
        <f>STDEV(บันทึกและรายงานผลรายคน!BH6:BH30)</f>
        <v>#DIV/0!</v>
      </c>
      <c r="H12" s="18" t="e">
        <f t="shared" si="0"/>
        <v>#DIV/0!</v>
      </c>
      <c r="I12" s="18" t="e">
        <f t="shared" si="1"/>
        <v>#DIV/0!</v>
      </c>
      <c r="J12" s="18"/>
      <c r="K12" s="18"/>
      <c r="L12" s="18"/>
      <c r="M12" s="18"/>
    </row>
    <row r="13" spans="1:14" ht="27" customHeight="1" x14ac:dyDescent="0.25">
      <c r="A13" s="10" t="s">
        <v>40</v>
      </c>
      <c r="B13" s="8">
        <v>25</v>
      </c>
      <c r="C13" s="11">
        <v>2</v>
      </c>
      <c r="D13" s="38">
        <f>MIN(บันทึกและรายงานผลรายคน!BN6:BN30)</f>
        <v>0</v>
      </c>
      <c r="E13" s="38">
        <f>MAX(บันทึกและรายงานผลรายคน!BN6:BN30)</f>
        <v>0</v>
      </c>
      <c r="F13" s="12" t="e">
        <f>AVERAGE(บันทึกและรายงานผลรายคน!BN6:BN30)</f>
        <v>#DIV/0!</v>
      </c>
      <c r="G13" s="12" t="e">
        <f>STDEV(บันทึกและรายงานผลรายคน!BN6:BN30)</f>
        <v>#DIV/0!</v>
      </c>
      <c r="H13" s="12" t="e">
        <f t="shared" si="0"/>
        <v>#DIV/0!</v>
      </c>
      <c r="I13" s="12" t="e">
        <f t="shared" si="1"/>
        <v>#DIV/0!</v>
      </c>
      <c r="J13" s="12">
        <f>(COUNTIF(บันทึกและรายงานผลรายคน!BO6:BO30,"ปรับปรุง")/B13)*100</f>
        <v>0</v>
      </c>
      <c r="K13" s="12">
        <f>(COUNTIF(บันทึกและรายงานผลรายคน!BO6:BO30,"พอใช้")/B13)*100</f>
        <v>0</v>
      </c>
      <c r="L13" s="12">
        <f>(COUNTIF(บันทึกและรายงานผลรายคน!BO6:BO30,"ดี")/B13)*100</f>
        <v>0</v>
      </c>
      <c r="M13" s="12">
        <f>(COUNTIF(บันทึกและรายงานผลรายคน!BO6:BO30,"ดีมาก")/B13)*100</f>
        <v>0</v>
      </c>
    </row>
    <row r="14" spans="1:14" ht="27" customHeight="1" x14ac:dyDescent="0.25">
      <c r="A14" s="20" t="s">
        <v>41</v>
      </c>
      <c r="B14" s="82">
        <v>25</v>
      </c>
      <c r="C14" s="21">
        <v>2</v>
      </c>
      <c r="D14" s="37">
        <f>MIN(บันทึกและรายงานผลรายคน!BI6:BI30)</f>
        <v>0</v>
      </c>
      <c r="E14" s="37">
        <f>MAX(บันทึกและรายงานผลรายคน!BI6:BI30)</f>
        <v>0</v>
      </c>
      <c r="F14" s="22" t="e">
        <f>AVERAGE(บันทึกและรายงานผลรายคน!BI6:BI30)</f>
        <v>#DIV/0!</v>
      </c>
      <c r="G14" s="22" t="e">
        <f>STDEV(บันทึกและรายงานผลรายคน!BI6:BI30)</f>
        <v>#DIV/0!</v>
      </c>
      <c r="H14" s="22" t="e">
        <f t="shared" si="0"/>
        <v>#DIV/0!</v>
      </c>
      <c r="I14" s="22" t="e">
        <f t="shared" si="1"/>
        <v>#DIV/0!</v>
      </c>
      <c r="J14" s="22"/>
      <c r="K14" s="22"/>
      <c r="L14" s="22"/>
      <c r="M14" s="22"/>
    </row>
    <row r="15" spans="1:14" ht="25.5" customHeight="1" x14ac:dyDescent="0.25">
      <c r="A15" s="23" t="s">
        <v>51</v>
      </c>
      <c r="B15" s="45">
        <v>25</v>
      </c>
      <c r="C15" s="46">
        <v>6</v>
      </c>
      <c r="D15" s="36">
        <f>MIN(บันทึกและรายงานผลรายคน!BP6:BP30)</f>
        <v>0</v>
      </c>
      <c r="E15" s="36">
        <f>MAX(บันทึกและรายงานผลรายคน!BP6:BP30)</f>
        <v>0</v>
      </c>
      <c r="F15" s="33" t="e">
        <f>AVERAGE(บันทึกและรายงานผลรายคน!BP6:BP30)</f>
        <v>#DIV/0!</v>
      </c>
      <c r="G15" s="33" t="e">
        <f>STDEV(บันทึกและรายงานผลรายคน!BP6:BP30)</f>
        <v>#DIV/0!</v>
      </c>
      <c r="H15" s="33" t="e">
        <f t="shared" ref="H15:H18" si="2">(F15/C15)*100</f>
        <v>#DIV/0!</v>
      </c>
      <c r="I15" s="33" t="e">
        <f t="shared" ref="I15:I18" si="3">(G15/F15)*100</f>
        <v>#DIV/0!</v>
      </c>
      <c r="J15" s="30">
        <f>(COUNTIF(บันทึกและรายงานผลรายคน!BQ6:BQ30,"ปรับปรุง")/B15)*100</f>
        <v>0</v>
      </c>
      <c r="K15" s="31">
        <f>(COUNTIF(บันทึกและรายงานผลรายคน!BQ6:BQ30,"พอใช้")/B15)*100</f>
        <v>0</v>
      </c>
      <c r="L15" s="31">
        <f>(COUNTIF(บันทึกและรายงานผลรายคน!BQ6:BQ30,"ดี")/B15)*100</f>
        <v>0</v>
      </c>
      <c r="M15" s="50">
        <f>(COUNTIF(บันทึกและรายงานผลรายคน!BQ6:BQ30,"ดีมาก")/B15)*100</f>
        <v>0</v>
      </c>
      <c r="N15" s="27"/>
    </row>
    <row r="16" spans="1:14" ht="28.5" customHeight="1" x14ac:dyDescent="0.25">
      <c r="A16" s="19" t="s">
        <v>50</v>
      </c>
      <c r="B16" s="81">
        <v>25</v>
      </c>
      <c r="C16" s="26">
        <v>6</v>
      </c>
      <c r="D16" s="37">
        <f>MIN(บันทึกและรายงานผลรายคน!BJ6:BJ30)</f>
        <v>0</v>
      </c>
      <c r="E16" s="37">
        <f>MAX(บันทึกและรายงานผลรายคน!BJ6:BJ30)</f>
        <v>0</v>
      </c>
      <c r="F16" s="22" t="e">
        <f>AVERAGE(บันทึกและรายงานผลรายคน!BJ6:BJ30)</f>
        <v>#DIV/0!</v>
      </c>
      <c r="G16" s="22" t="e">
        <f>STDEV(บันทึกและรายงานผลรายคน!BJ6:BJ30)</f>
        <v>#DIV/0!</v>
      </c>
      <c r="H16" s="22" t="e">
        <f t="shared" si="2"/>
        <v>#DIV/0!</v>
      </c>
      <c r="I16" s="22" t="e">
        <f t="shared" si="3"/>
        <v>#DIV/0!</v>
      </c>
      <c r="J16" s="48"/>
      <c r="K16" s="49"/>
      <c r="L16" s="49"/>
      <c r="M16" s="29"/>
    </row>
    <row r="17" spans="1:13" ht="28.5" customHeight="1" x14ac:dyDescent="0.25">
      <c r="A17" s="24" t="s">
        <v>52</v>
      </c>
      <c r="B17" s="8">
        <v>25</v>
      </c>
      <c r="C17" s="34">
        <v>4</v>
      </c>
      <c r="D17" s="36">
        <f>MIN(บันทึกและรายงานผลรายคน!BR6:BR30)</f>
        <v>0</v>
      </c>
      <c r="E17" s="36">
        <f>MAX(บันทึกและรายงานผลรายคน!BR6:BR30)</f>
        <v>0</v>
      </c>
      <c r="F17" s="33" t="e">
        <f>AVERAGE(บันทึกและรายงานผลรายคน!BR6:BR30)</f>
        <v>#DIV/0!</v>
      </c>
      <c r="G17" s="33" t="e">
        <f>STDEV(บันทึกและรายงานผลรายคน!BR6:BR30)</f>
        <v>#DIV/0!</v>
      </c>
      <c r="H17" s="33" t="e">
        <f t="shared" si="2"/>
        <v>#DIV/0!</v>
      </c>
      <c r="I17" s="33" t="e">
        <f t="shared" si="3"/>
        <v>#DIV/0!</v>
      </c>
      <c r="J17" s="51">
        <f>(COUNTIF(บันทึกและรายงานผลรายคน!BS6:BS30,"ปรับปรุง")/B17)*100</f>
        <v>0</v>
      </c>
      <c r="K17" s="31">
        <f>(COUNTIF(บันทึกและรายงานผลรายคน!BS6:BS30,"พอใช้")/B17)*100</f>
        <v>0</v>
      </c>
      <c r="L17" s="31">
        <f>(COUNTIF(บันทึกและรายงานผลรายคน!BS6:BS30,"ดี")/B17)*100</f>
        <v>0</v>
      </c>
      <c r="M17" s="28">
        <f>(COUNTIF(บันทึกและรายงานผลรายคน!BS6:BS30,"ดีมาก")/B17)*100</f>
        <v>0</v>
      </c>
    </row>
    <row r="18" spans="1:13" ht="24.75" customHeight="1" x14ac:dyDescent="0.25">
      <c r="A18" s="25" t="s">
        <v>53</v>
      </c>
      <c r="B18" s="83">
        <v>25</v>
      </c>
      <c r="C18" s="47">
        <v>4</v>
      </c>
      <c r="D18" s="35">
        <f>MIN(บันทึกและรายงานผลรายคน!BK6:BK30)</f>
        <v>0</v>
      </c>
      <c r="E18" s="35">
        <f>MAX(บันทึกและรายงานผลรายคน!BK6:BK30)</f>
        <v>0</v>
      </c>
      <c r="F18" s="32" t="e">
        <f>AVERAGE(บันทึกและรายงานผลรายคน!BK6:BK30)</f>
        <v>#DIV/0!</v>
      </c>
      <c r="G18" s="32" t="e">
        <f>STDEV(บันทึกและรายงานผลรายคน!BK6:BK30)</f>
        <v>#DIV/0!</v>
      </c>
      <c r="H18" s="32" t="e">
        <f t="shared" si="2"/>
        <v>#DIV/0!</v>
      </c>
      <c r="I18" s="32" t="e">
        <f t="shared" si="3"/>
        <v>#DIV/0!</v>
      </c>
      <c r="J18" s="48"/>
      <c r="K18" s="49"/>
      <c r="L18" s="49"/>
      <c r="M18" s="49"/>
    </row>
    <row r="19" spans="1:13" x14ac:dyDescent="0.25">
      <c r="B19" s="52"/>
    </row>
  </sheetData>
  <mergeCells count="17">
    <mergeCell ref="A4:F4"/>
    <mergeCell ref="G4:M4"/>
    <mergeCell ref="A1:J1"/>
    <mergeCell ref="K1:M2"/>
    <mergeCell ref="A2:F2"/>
    <mergeCell ref="A3:F3"/>
    <mergeCell ref="G3:M3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2017-11-22T19:15:37Z</cp:lastPrinted>
  <dcterms:created xsi:type="dcterms:W3CDTF">2017-10-27T03:40:44Z</dcterms:created>
  <dcterms:modified xsi:type="dcterms:W3CDTF">2020-01-23T07:33:03Z</dcterms:modified>
</cp:coreProperties>
</file>