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ิทย์ ประถม 62\ข้อสอบวิทยาศาสตร์ ป.2 ปี62\วิทยาศาสตร์ ป.2 PDF\"/>
    </mc:Choice>
  </mc:AlternateContent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62913" calcOnSave="0" concurrentCalc="0"/>
</workbook>
</file>

<file path=xl/calcChain.xml><?xml version="1.0" encoding="utf-8"?>
<calcChain xmlns="http://schemas.openxmlformats.org/spreadsheetml/2006/main">
  <c r="G18" i="7" l="1"/>
  <c r="F18" i="7"/>
  <c r="I18" i="7"/>
  <c r="G17" i="7"/>
  <c r="F17" i="7"/>
  <c r="I17" i="7"/>
  <c r="G16" i="7"/>
  <c r="F16" i="7"/>
  <c r="I16" i="7"/>
  <c r="G15" i="7"/>
  <c r="F15" i="7"/>
  <c r="I15" i="7"/>
  <c r="G14" i="7"/>
  <c r="F14" i="7"/>
  <c r="I14" i="7"/>
  <c r="G13" i="7"/>
  <c r="F13" i="7"/>
  <c r="I13" i="7"/>
  <c r="G12" i="7"/>
  <c r="F12" i="7"/>
  <c r="I12" i="7"/>
  <c r="G11" i="7"/>
  <c r="F11" i="7"/>
  <c r="I11" i="7"/>
  <c r="G10" i="7"/>
  <c r="F10" i="7"/>
  <c r="I10" i="7"/>
  <c r="G9" i="7"/>
  <c r="F9" i="7"/>
  <c r="I9" i="7"/>
  <c r="G8" i="7"/>
  <c r="F8" i="7"/>
  <c r="I8" i="7"/>
  <c r="H18" i="7"/>
  <c r="H17" i="7"/>
  <c r="H16" i="7"/>
  <c r="H15" i="7"/>
  <c r="H14" i="7"/>
  <c r="H13" i="7"/>
  <c r="H12" i="7"/>
  <c r="H11" i="7"/>
  <c r="H10" i="7"/>
  <c r="H9" i="7"/>
  <c r="H8" i="7"/>
  <c r="D11" i="7"/>
  <c r="E11" i="7"/>
  <c r="AU5" i="1"/>
  <c r="D14" i="7"/>
  <c r="M9" i="7"/>
  <c r="E18" i="7"/>
  <c r="E13" i="7"/>
  <c r="D18" i="7"/>
  <c r="D15" i="7"/>
  <c r="E15" i="7"/>
  <c r="D16" i="7"/>
  <c r="E16" i="7"/>
  <c r="E14" i="7"/>
  <c r="D13" i="7"/>
  <c r="D12" i="7"/>
  <c r="D9" i="7"/>
  <c r="E9" i="7"/>
  <c r="D10" i="7"/>
  <c r="E10" i="7"/>
  <c r="D17" i="7"/>
  <c r="E17" i="7"/>
  <c r="M17" i="7"/>
  <c r="L17" i="7"/>
  <c r="K17" i="7"/>
  <c r="J17" i="7"/>
  <c r="J15" i="7"/>
  <c r="M15" i="7"/>
  <c r="K15" i="7"/>
  <c r="L15" i="7"/>
  <c r="BC5" i="1"/>
  <c r="BB5" i="1"/>
  <c r="AW5" i="1"/>
  <c r="AV5" i="1"/>
  <c r="AB5" i="1"/>
  <c r="J9" i="7"/>
  <c r="E12" i="7"/>
  <c r="L9" i="7"/>
  <c r="K9" i="7"/>
  <c r="AQ5" i="1"/>
  <c r="AP5" i="1"/>
  <c r="AO5" i="1"/>
  <c r="AM5" i="1"/>
  <c r="AL5" i="1"/>
  <c r="AK5" i="1"/>
  <c r="AI5" i="1"/>
  <c r="AF5" i="1"/>
  <c r="AC5" i="1"/>
  <c r="E8" i="7"/>
  <c r="J12" i="7"/>
  <c r="M12" i="7"/>
  <c r="L12" i="7"/>
  <c r="K12" i="7"/>
  <c r="D8" i="7"/>
  <c r="AT5" i="1"/>
  <c r="AS5" i="1"/>
  <c r="AR5" i="1"/>
  <c r="AN5" i="1"/>
  <c r="AJ5" i="1"/>
  <c r="AH5" i="1"/>
  <c r="AG5" i="1"/>
  <c r="AE5" i="1"/>
  <c r="AD5" i="1"/>
  <c r="J8" i="7"/>
  <c r="K8" i="7"/>
  <c r="M8" i="7"/>
  <c r="L8" i="7"/>
  <c r="BA5" i="1"/>
  <c r="BH5" i="1"/>
  <c r="BI5" i="1"/>
  <c r="AZ5" i="1"/>
  <c r="BF5" i="1"/>
  <c r="BG5" i="1"/>
  <c r="AY5" i="1"/>
  <c r="AX5" i="1"/>
  <c r="BD5" i="1"/>
  <c r="BE5" i="1"/>
  <c r="BJ5" i="1"/>
  <c r="BK5" i="1"/>
</calcChain>
</file>

<file path=xl/sharedStrings.xml><?xml version="1.0" encoding="utf-8"?>
<sst xmlns="http://schemas.openxmlformats.org/spreadsheetml/2006/main" count="61" uniqueCount="57">
  <si>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</si>
  <si>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</si>
  <si>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</si>
  <si>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</si>
  <si>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</si>
  <si>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</si>
  <si>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</si>
  <si>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</si>
  <si>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</si>
  <si>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</si>
  <si>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</si>
  <si>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</si>
  <si>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</si>
  <si>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</si>
  <si>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</si>
  <si>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</si>
  <si>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</si>
  <si>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</si>
  <si>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</si>
  <si>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</si>
  <si>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</si>
  <si>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</si>
  <si>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</si>
  <si>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</si>
  <si>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</si>
  <si>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</si>
  <si>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>สำนักงานเขตพื้นที่การศึกษา.....................................................................</t>
  </si>
  <si>
    <t>ชื่อ - สกุล</t>
  </si>
  <si>
    <t>(ไม่ต้องใส่คำนำหน้าชื่อ)</t>
  </si>
  <si>
    <t>ว 1.2</t>
  </si>
  <si>
    <t>สาระ3</t>
  </si>
  <si>
    <t>สาระ4</t>
  </si>
  <si>
    <t>มฐ ว 1.2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</si>
  <si>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</si>
  <si>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</si>
  <si>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</si>
  <si>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</si>
  <si>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</si>
  <si>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</si>
  <si>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</si>
  <si>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ว 1.3</t>
  </si>
  <si>
    <t>ว 2.1</t>
  </si>
  <si>
    <t>ว 2.3</t>
  </si>
  <si>
    <t>ว 3.2</t>
  </si>
  <si>
    <t>ว 4.2</t>
  </si>
  <si>
    <t>สาระ2</t>
  </si>
  <si>
    <t>สาระที่ 1 วิทยาศาสตร์ชีวภาพ</t>
  </si>
  <si>
    <t>มฐ ว 1.3</t>
  </si>
  <si>
    <t>มฐ ว 2.1</t>
  </si>
  <si>
    <t>มฐ ว 2.3</t>
  </si>
  <si>
    <t>สาระที่ 2 วิทยาศาสตร์กายภาพ</t>
  </si>
  <si>
    <t>สาระที่ 3 วิทยาศาสตร์โลก และอวกาศ</t>
  </si>
  <si>
    <t>มฐ ว 3.2</t>
  </si>
  <si>
    <t>สาระที่ 4 เทคโนโลยี</t>
  </si>
  <si>
    <t>มฐ ว 4.2</t>
  </si>
  <si>
    <t xml:space="preserve"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กลุ่มสาระการเรียนรู้วิทยาศาสตร์ ระดับชั้นประถมศึกษาปีที่ 2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</si>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</sst>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9]#,##0;\-#,##0"/>
    <numFmt numFmtId="165" formatCode="[$-10409]#,##0.00;\-#,##0.00"/>
    <numFmt numFmtId="166" formatCode="0.0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9"/>
      <color indexed="8"/>
      <name val="TH SarabunPSK"/>
      <family val="2"/>
    </font>
    <font>
      <sz val="11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66" fontId="2" fillId="0" borderId="0" xfId="0" applyNumberFormat="1" applyFont="1"/>
    <xf numFmtId="166" fontId="2" fillId="0" borderId="0" xfId="0" applyNumberFormat="1" applyFont="1" applyAlignment="1">
      <alignment horizontal="center"/>
    </xf>
    <xf numFmtId="166" fontId="3" fillId="4" borderId="4" xfId="0" applyNumberFormat="1" applyFont="1" applyFill="1" applyBorder="1" applyAlignment="1">
      <alignment horizontal="left"/>
    </xf>
    <xf numFmtId="166" fontId="3" fillId="4" borderId="4" xfId="0" applyNumberFormat="1" applyFont="1" applyFill="1" applyBorder="1" applyAlignment="1">
      <alignment horizontal="center"/>
    </xf>
    <xf numFmtId="166" fontId="2" fillId="2" borderId="0" xfId="0" applyNumberFormat="1" applyFont="1" applyFill="1"/>
    <xf numFmtId="166" fontId="2" fillId="2" borderId="0" xfId="0" applyNumberFormat="1" applyFont="1" applyFill="1" applyAlignment="1">
      <alignment horizontal="center"/>
    </xf>
    <xf numFmtId="166" fontId="2" fillId="0" borderId="0" xfId="0" applyNumberFormat="1" applyFont="1" applyFill="1" applyBorder="1"/>
    <xf numFmtId="1" fontId="2" fillId="0" borderId="0" xfId="0" applyNumberFormat="1" applyFont="1"/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center" wrapText="1" readingOrder="1"/>
      <protection locked="0"/>
    </xf>
    <xf numFmtId="165" fontId="9" fillId="0" borderId="15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/>
    <xf numFmtId="0" fontId="6" fillId="0" borderId="13" xfId="0" applyFont="1" applyBorder="1" applyAlignment="1" applyProtection="1">
      <alignment horizontal="left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18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 applyProtection="1">
      <alignment horizontal="center" vertical="center" wrapText="1" readingOrder="1"/>
      <protection locked="0"/>
    </xf>
    <xf numFmtId="165" fontId="6" fillId="0" borderId="13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11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0" fillId="0" borderId="0" xfId="0" applyBorder="1"/>
    <xf numFmtId="165" fontId="9" fillId="0" borderId="16" xfId="0" applyNumberFormat="1" applyFont="1" applyBorder="1" applyAlignment="1" applyProtection="1">
      <alignment horizontal="center" vertical="center" wrapText="1" readingOrder="1"/>
      <protection locked="0"/>
    </xf>
    <xf numFmtId="165" fontId="12" fillId="0" borderId="14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166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66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165" fontId="6" fillId="0" borderId="22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21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3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26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28" xfId="0" applyBorder="1"/>
    <xf numFmtId="166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4" borderId="31" xfId="0" applyNumberFormat="1" applyFont="1" applyFill="1" applyBorder="1" applyAlignment="1" applyProtection="1">
      <alignment horizontal="center"/>
      <protection locked="0"/>
    </xf>
    <xf numFmtId="166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/>
    </xf>
    <xf numFmtId="1" fontId="3" fillId="2" borderId="4" xfId="0" applyNumberFormat="1" applyFont="1" applyFill="1" applyBorder="1" applyAlignment="1">
      <alignment horizontal="left"/>
    </xf>
    <xf numFmtId="1" fontId="2" fillId="2" borderId="0" xfId="0" applyNumberFormat="1" applyFont="1" applyFill="1" applyAlignment="1" applyProtection="1">
      <alignment horizontal="center"/>
    </xf>
    <xf numFmtId="1" fontId="3" fillId="2" borderId="5" xfId="0" applyNumberFormat="1" applyFont="1" applyFill="1" applyBorder="1" applyAlignment="1" applyProtection="1">
      <alignment horizontal="left"/>
    </xf>
    <xf numFmtId="1" fontId="3" fillId="2" borderId="6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Protection="1"/>
    <xf numFmtId="1" fontId="3" fillId="2" borderId="0" xfId="0" applyNumberFormat="1" applyFont="1" applyFill="1" applyProtection="1"/>
    <xf numFmtId="1" fontId="2" fillId="2" borderId="0" xfId="0" applyNumberFormat="1" applyFont="1" applyFill="1"/>
    <xf numFmtId="1" fontId="2" fillId="0" borderId="0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1" fontId="2" fillId="5" borderId="20" xfId="0" applyNumberFormat="1" applyFont="1" applyFill="1" applyBorder="1" applyAlignment="1" applyProtection="1">
      <alignment horizontal="center"/>
      <protection locked="0"/>
    </xf>
    <xf numFmtId="1" fontId="2" fillId="6" borderId="29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7" borderId="20" xfId="0" applyNumberFormat="1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18" xfId="0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0" fontId="13" fillId="0" borderId="24" xfId="0" applyFont="1" applyBorder="1" applyAlignment="1" applyProtection="1">
      <alignment horizontal="left" vertical="top" wrapText="1" readingOrder="1"/>
      <protection locked="0"/>
    </xf>
    <xf numFmtId="165" fontId="9" fillId="0" borderId="32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11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18" xfId="0" applyNumberFormat="1" applyFont="1" applyBorder="1" applyAlignment="1" applyProtection="1">
      <alignment horizontal="center" vertical="center" wrapText="1" readingOrder="1"/>
      <protection locked="0"/>
    </xf>
    <xf numFmtId="165" fontId="9" fillId="0" borderId="12" xfId="0" applyNumberFormat="1" applyFont="1" applyBorder="1" applyAlignment="1" applyProtection="1">
      <alignment horizontal="center" vertical="center" wrapText="1" readingOrder="1"/>
      <protection locked="0"/>
    </xf>
    <xf numFmtId="165" fontId="6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2" fillId="2" borderId="2" xfId="0" applyNumberFormat="1" applyFont="1" applyFill="1" applyBorder="1" applyAlignment="1">
      <alignment horizontal="center"/>
    </xf>
    <xf numFmtId="166" fontId="2" fillId="2" borderId="5" xfId="0" applyNumberFormat="1" applyFont="1" applyFill="1" applyBorder="1" applyAlignment="1" applyProtection="1">
      <alignment horizontal="left"/>
    </xf>
    <xf numFmtId="166" fontId="2" fillId="2" borderId="6" xfId="0" applyNumberFormat="1" applyFont="1" applyFill="1" applyBorder="1" applyAlignment="1" applyProtection="1">
      <alignment horizontal="left"/>
    </xf>
    <xf numFmtId="166" fontId="2" fillId="2" borderId="7" xfId="0" applyNumberFormat="1" applyFont="1" applyFill="1" applyBorder="1" applyAlignment="1" applyProtection="1">
      <alignment horizontal="left"/>
    </xf>
    <xf numFmtId="166" fontId="2" fillId="3" borderId="2" xfId="0" applyNumberFormat="1" applyFont="1" applyFill="1" applyBorder="1" applyAlignment="1" applyProtection="1">
      <alignment horizontal="center" vertical="center"/>
      <protection locked="0"/>
    </xf>
    <xf numFmtId="166" fontId="2" fillId="3" borderId="3" xfId="0" applyNumberFormat="1" applyFont="1" applyFill="1" applyBorder="1" applyAlignment="1" applyProtection="1">
      <alignment horizontal="center" vertical="center"/>
      <protection locked="0"/>
    </xf>
    <xf numFmtId="166" fontId="2" fillId="3" borderId="17" xfId="0" applyNumberFormat="1" applyFont="1" applyFill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6" fontId="2" fillId="4" borderId="5" xfId="0" applyNumberFormat="1" applyFont="1" applyFill="1" applyBorder="1" applyAlignment="1" applyProtection="1">
      <alignment horizontal="center"/>
      <protection locked="0"/>
    </xf>
    <xf numFmtId="166" fontId="2" fillId="4" borderId="6" xfId="0" applyNumberFormat="1" applyFont="1" applyFill="1" applyBorder="1" applyAlignment="1" applyProtection="1">
      <alignment horizontal="center"/>
      <protection locked="0"/>
    </xf>
    <xf numFmtId="166" fontId="2" fillId="4" borderId="30" xfId="0" applyNumberFormat="1" applyFont="1" applyFill="1" applyBorder="1" applyAlignment="1" applyProtection="1">
      <alignment horizontal="center"/>
      <protection locked="0"/>
    </xf>
    <xf numFmtId="166" fontId="3" fillId="3" borderId="4" xfId="0" applyNumberFormat="1" applyFont="1" applyFill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/>
    <xf numFmtId="0" fontId="6" fillId="0" borderId="0" xfId="0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356566</xdr:colOff>
      <xdr:row>0</xdr:row>
      <xdr:rowOff>54256</xdr:rowOff>
    </xdr:from>
    <xdr:to>
      <xdr:col>12</xdr:col>
      <xdr:colOff>400050</xdr:colOff>
      <xdr:row>1</xdr:row>
      <xdr:rowOff>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566" y="54256"/>
          <a:ext cx="529259" cy="736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tabSelected="1" topLeftCell="H1" zoomScaleNormal="100" workbookViewId="0">
      <selection activeCell="BH7" sqref="BH7"/>
    </sheetView>
  </sheetViews>
  <sheetFormatPr defaultColWidth="9.140625" defaultRowHeight="18.75" x14ac:dyDescent="0.3"/>
  <cols>
    <col min="1" max="1" width="23.28515625" style="2" customWidth="1"/>
    <col min="2" max="2" width="12.42578125" style="2" customWidth="1"/>
    <col min="3" max="3" width="12.5703125" style="2" customWidth="1"/>
    <col min="4" max="5" width="21.5703125" style="2" customWidth="1"/>
    <col min="6" max="6" width="18.7109375" style="2" customWidth="1"/>
    <col min="7" max="7" width="7.28515625" style="2" customWidth="1"/>
    <col min="8" max="23" width="4.85546875" style="3" customWidth="1"/>
    <col min="24" max="47" width="4.85546875" style="65" customWidth="1"/>
    <col min="48" max="50" width="4.7109375" style="9" customWidth="1"/>
    <col min="51" max="52" width="5.28515625" style="9" customWidth="1"/>
    <col min="53" max="53" width="4.7109375" style="9" customWidth="1"/>
    <col min="54" max="55" width="7" style="2" customWidth="1"/>
    <col min="56" max="56" width="7" style="3" customWidth="1"/>
    <col min="57" max="57" width="7" style="65" customWidth="1"/>
    <col min="58" max="58" width="7" style="3" customWidth="1"/>
    <col min="59" max="59" width="7" style="65" customWidth="1"/>
    <col min="60" max="60" width="7" style="3" customWidth="1"/>
    <col min="61" max="61" width="7" style="65" customWidth="1"/>
    <col min="62" max="62" width="7" style="3" customWidth="1"/>
    <col min="63" max="63" width="9.140625" style="3"/>
    <col min="64" max="16384" width="9.140625" style="2"/>
  </cols>
  <sheetData>
    <row r="1" spans="1:64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66"/>
    </row>
    <row r="2" spans="1:64" x14ac:dyDescent="0.3">
      <c r="A2" s="95" t="s">
        <v>7</v>
      </c>
      <c r="B2" s="95"/>
      <c r="C2" s="95"/>
      <c r="D2" s="95"/>
      <c r="E2" s="95"/>
      <c r="F2" s="95"/>
      <c r="G2" s="95"/>
      <c r="H2" s="4" t="s">
        <v>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70"/>
      <c r="Y2" s="70"/>
      <c r="Z2" s="70"/>
      <c r="AA2" s="70"/>
      <c r="AB2" s="60" t="s">
        <v>9</v>
      </c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7"/>
      <c r="AW2" s="68"/>
      <c r="AX2" s="68"/>
      <c r="AY2" s="68"/>
      <c r="AZ2" s="68"/>
      <c r="BA2" s="68"/>
      <c r="BB2" s="6"/>
      <c r="BC2" s="6"/>
      <c r="BD2" s="7"/>
      <c r="BE2" s="73"/>
      <c r="BF2" s="7"/>
      <c r="BG2" s="73"/>
      <c r="BH2" s="7"/>
      <c r="BI2" s="73"/>
      <c r="BJ2" s="7"/>
      <c r="BK2" s="7"/>
    </row>
    <row r="3" spans="1:64" x14ac:dyDescent="0.3">
      <c r="A3" s="88" t="s">
        <v>0</v>
      </c>
      <c r="B3" s="88" t="s">
        <v>1</v>
      </c>
      <c r="C3" s="88" t="s">
        <v>2</v>
      </c>
      <c r="D3" s="88" t="s">
        <v>3</v>
      </c>
      <c r="E3" s="58"/>
      <c r="F3" s="88" t="s">
        <v>4</v>
      </c>
      <c r="G3" s="88" t="s">
        <v>5</v>
      </c>
      <c r="H3" s="92" t="s"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3"/>
      <c r="Y3" s="93"/>
      <c r="Z3" s="93"/>
      <c r="AA3" s="93"/>
      <c r="AB3" s="62" t="s">
        <v>14</v>
      </c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85" t="s">
        <v>13</v>
      </c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7"/>
    </row>
    <row r="4" spans="1:64" s="9" customFormat="1" x14ac:dyDescent="0.3">
      <c r="A4" s="89"/>
      <c r="B4" s="89"/>
      <c r="C4" s="89"/>
      <c r="D4" s="89"/>
      <c r="E4" s="1" t="s">
        <v>27</v>
      </c>
      <c r="F4" s="89"/>
      <c r="G4" s="89"/>
      <c r="H4" s="10">
        <v>1</v>
      </c>
      <c r="I4" s="10">
        <v>2</v>
      </c>
      <c r="J4" s="10">
        <v>4</v>
      </c>
      <c r="K4" s="10">
        <v>5</v>
      </c>
      <c r="L4" s="10">
        <v>6</v>
      </c>
      <c r="M4" s="10">
        <v>7</v>
      </c>
      <c r="N4" s="10">
        <v>8</v>
      </c>
      <c r="O4" s="10">
        <v>9</v>
      </c>
      <c r="P4" s="10">
        <v>10</v>
      </c>
      <c r="Q4" s="10">
        <v>12</v>
      </c>
      <c r="R4" s="10">
        <v>13</v>
      </c>
      <c r="S4" s="10">
        <v>14</v>
      </c>
      <c r="T4" s="10">
        <v>15</v>
      </c>
      <c r="U4" s="10">
        <v>16</v>
      </c>
      <c r="V4" s="10">
        <v>17</v>
      </c>
      <c r="W4" s="57">
        <v>19</v>
      </c>
      <c r="X4" s="10">
        <v>3</v>
      </c>
      <c r="Y4" s="10">
        <v>11</v>
      </c>
      <c r="Z4" s="10">
        <v>18</v>
      </c>
      <c r="AA4" s="10">
        <v>20</v>
      </c>
      <c r="AB4" s="54">
        <v>1</v>
      </c>
      <c r="AC4" s="54">
        <v>2</v>
      </c>
      <c r="AD4" s="54">
        <v>4</v>
      </c>
      <c r="AE4" s="54">
        <v>5</v>
      </c>
      <c r="AF4" s="54">
        <v>6</v>
      </c>
      <c r="AG4" s="54">
        <v>7</v>
      </c>
      <c r="AH4" s="54">
        <v>8</v>
      </c>
      <c r="AI4" s="54">
        <v>9</v>
      </c>
      <c r="AJ4" s="54">
        <v>10</v>
      </c>
      <c r="AK4" s="54">
        <v>12</v>
      </c>
      <c r="AL4" s="54">
        <v>13</v>
      </c>
      <c r="AM4" s="54">
        <v>14</v>
      </c>
      <c r="AN4" s="54">
        <v>15</v>
      </c>
      <c r="AO4" s="54">
        <v>16</v>
      </c>
      <c r="AP4" s="54">
        <v>17</v>
      </c>
      <c r="AQ4" s="54">
        <v>19</v>
      </c>
      <c r="AR4" s="54">
        <v>3</v>
      </c>
      <c r="AS4" s="54">
        <v>11</v>
      </c>
      <c r="AT4" s="54">
        <v>18</v>
      </c>
      <c r="AU4" s="54">
        <v>20</v>
      </c>
      <c r="AV4" s="55" t="s">
        <v>29</v>
      </c>
      <c r="AW4" s="56" t="s">
        <v>40</v>
      </c>
      <c r="AX4" s="56" t="s">
        <v>41</v>
      </c>
      <c r="AY4" s="56" t="s">
        <v>42</v>
      </c>
      <c r="AZ4" s="56" t="s">
        <v>43</v>
      </c>
      <c r="BA4" s="56" t="s">
        <v>44</v>
      </c>
      <c r="BB4" s="56" t="s">
        <v>12</v>
      </c>
      <c r="BC4" s="56" t="s">
        <v>11</v>
      </c>
      <c r="BD4" s="84" t="s">
        <v>45</v>
      </c>
      <c r="BE4" s="56" t="s">
        <v>11</v>
      </c>
      <c r="BF4" s="84" t="s">
        <v>30</v>
      </c>
      <c r="BG4" s="56" t="s">
        <v>11</v>
      </c>
      <c r="BH4" s="84" t="s">
        <v>31</v>
      </c>
      <c r="BI4" s="56" t="s">
        <v>11</v>
      </c>
      <c r="BJ4" s="84" t="s">
        <v>10</v>
      </c>
      <c r="BK4" s="56" t="s">
        <v>11</v>
      </c>
    </row>
    <row r="5" spans="1:64" x14ac:dyDescent="0.3">
      <c r="A5" s="90"/>
      <c r="B5" s="90"/>
      <c r="C5" s="90"/>
      <c r="D5" s="90"/>
      <c r="E5" s="53" t="s">
        <v>28</v>
      </c>
      <c r="F5" s="90"/>
      <c r="G5" s="90"/>
      <c r="H5" s="74">
        <v>1</v>
      </c>
      <c r="I5" s="74">
        <v>2</v>
      </c>
      <c r="J5" s="74">
        <v>3</v>
      </c>
      <c r="K5" s="74">
        <v>3</v>
      </c>
      <c r="L5" s="74">
        <v>2</v>
      </c>
      <c r="M5" s="74">
        <v>1</v>
      </c>
      <c r="N5" s="74">
        <v>3</v>
      </c>
      <c r="O5" s="74">
        <v>1</v>
      </c>
      <c r="P5" s="74">
        <v>1</v>
      </c>
      <c r="Q5" s="74">
        <v>1</v>
      </c>
      <c r="R5" s="74">
        <v>3</v>
      </c>
      <c r="S5" s="74">
        <v>2</v>
      </c>
      <c r="T5" s="74">
        <v>2</v>
      </c>
      <c r="U5" s="74">
        <v>3</v>
      </c>
      <c r="V5" s="74">
        <v>2</v>
      </c>
      <c r="W5" s="74">
        <v>3</v>
      </c>
      <c r="X5" s="71">
        <v>4</v>
      </c>
      <c r="Y5" s="71">
        <v>4</v>
      </c>
      <c r="Z5" s="71">
        <v>4</v>
      </c>
      <c r="AA5" s="72">
        <v>6</v>
      </c>
      <c r="AB5" s="64">
        <f>IF(H5=1,2,0)</f>
        <v>2</v>
      </c>
      <c r="AC5" s="64">
        <f>IF(I5=2,2,0)</f>
        <v>2</v>
      </c>
      <c r="AD5" s="64">
        <f>IF(J5=3,2,0)</f>
        <v>2</v>
      </c>
      <c r="AE5" s="64">
        <f>IF(K5=3,2,0)</f>
        <v>2</v>
      </c>
      <c r="AF5" s="64">
        <f>IF(L5=2,2,0)</f>
        <v>2</v>
      </c>
      <c r="AG5" s="64">
        <f>IF(M5=1,2,0)</f>
        <v>2</v>
      </c>
      <c r="AH5" s="64">
        <f>IF(N5=3,2,0)</f>
        <v>2</v>
      </c>
      <c r="AI5" s="64">
        <f t="shared" ref="AI5:AK5" si="0">IF(O5=1,2,0)</f>
        <v>2</v>
      </c>
      <c r="AJ5" s="64">
        <f t="shared" si="0"/>
        <v>2</v>
      </c>
      <c r="AK5" s="64">
        <f t="shared" si="0"/>
        <v>2</v>
      </c>
      <c r="AL5" s="64">
        <f>IF(R5=3,2,0)</f>
        <v>2</v>
      </c>
      <c r="AM5" s="64">
        <f>IF(S5=2,2,0)</f>
        <v>2</v>
      </c>
      <c r="AN5" s="64">
        <f>IF(T5=2,2,0)</f>
        <v>2</v>
      </c>
      <c r="AO5" s="64">
        <f>IF(U5=3,2,0)</f>
        <v>2</v>
      </c>
      <c r="AP5" s="64">
        <f>IF(V5=2,2,0)</f>
        <v>2</v>
      </c>
      <c r="AQ5" s="64">
        <f>IF(W5=3,2,0)</f>
        <v>2</v>
      </c>
      <c r="AR5" s="64">
        <f t="shared" ref="AR5:AU5" si="1">X5</f>
        <v>4</v>
      </c>
      <c r="AS5" s="64">
        <f t="shared" si="1"/>
        <v>4</v>
      </c>
      <c r="AT5" s="64">
        <f t="shared" si="1"/>
        <v>4</v>
      </c>
      <c r="AU5" s="64">
        <f t="shared" si="1"/>
        <v>6</v>
      </c>
      <c r="AV5" s="69">
        <f>SUM(AB5+AC5+AR5+AD5)</f>
        <v>10</v>
      </c>
      <c r="AW5" s="64">
        <f>SUM(AE5)</f>
        <v>2</v>
      </c>
      <c r="AX5" s="69">
        <f>SUM(AF5+AG5+AH5+AI5+AJ5+AS5)</f>
        <v>14</v>
      </c>
      <c r="AY5" s="69">
        <f>SUM(AK5+AL5+AM5+AN5)</f>
        <v>8</v>
      </c>
      <c r="AZ5" s="69">
        <f>SUM(AO5+AP5+AT5)</f>
        <v>8</v>
      </c>
      <c r="BA5" s="69">
        <f>SUM(AQ5+AU5)</f>
        <v>8</v>
      </c>
      <c r="BB5" s="42">
        <f>SUM(AV5+AW5)</f>
        <v>12</v>
      </c>
      <c r="BC5" s="42" t="str">
        <f>IF(BB5&lt;3,"ปรับปรุง",IF(BB5&lt;6,"พอใช้",IF(BB5&lt;9,"ดี",IF(BB5&gt;=9,"ดีมาก"))))</f>
        <v>ดีมาก</v>
      </c>
      <c r="BD5" s="42">
        <f>SUM(AX5+AY5)</f>
        <v>22</v>
      </c>
      <c r="BE5" s="69" t="str">
        <f>IF(BD5&lt;5.5,"ปรับปรุง",IF(BD5&lt;11,"พอใช้",IF(BD5&lt;16.5,"ดี",IF(BD5&gt;=16.5,"ดีมาก"))))</f>
        <v>ดีมาก</v>
      </c>
      <c r="BF5" s="42">
        <f>SUM(AZ5)</f>
        <v>8</v>
      </c>
      <c r="BG5" s="69" t="str">
        <f>IF(BF5&lt;2,"ปรับปรุง",IF(BF5&lt;4,"พอใช้",IF(BF5&lt;6,"ดี",IF(BF5&gt;=6,"ดีมาก"))))</f>
        <v>ดีมาก</v>
      </c>
      <c r="BH5" s="42">
        <f>SUM(BA5)</f>
        <v>8</v>
      </c>
      <c r="BI5" s="69" t="str">
        <f>IF(BH5&lt;2,"ปรับปรุง",IF(BH5&lt;4,"พอใช้",IF(BH5&lt;6,"ดี",IF(BH5&gt;=6,"ดีมาก"))))</f>
        <v>ดีมาก</v>
      </c>
      <c r="BJ5" s="42">
        <f>SUM(BB5+BD5+BF5+BH5)</f>
        <v>50</v>
      </c>
      <c r="BK5" s="42" t="str">
        <f>IF(BJ5&lt;12.5,"ปรับปรุง",IF(BJ5&lt;25,"พอใช้",IF(BJ5&lt;37.5,"ดี",IF(BJ5&gt;=37.5,"ดีมาก"))))</f>
        <v>ดีมาก</v>
      </c>
      <c r="BL5" s="43"/>
    </row>
    <row r="6" spans="1:64" s="8" customFormat="1" x14ac:dyDescent="0.3">
      <c r="A6" s="39"/>
      <c r="B6" s="39"/>
      <c r="C6" s="39"/>
      <c r="D6" s="39"/>
      <c r="E6" s="39"/>
      <c r="F6" s="39"/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9"/>
      <c r="AW6" s="64"/>
      <c r="AX6" s="69"/>
      <c r="AY6" s="69"/>
      <c r="AZ6" s="69"/>
      <c r="BA6" s="69"/>
      <c r="BB6" s="42"/>
      <c r="BC6" s="42"/>
      <c r="BD6" s="42"/>
      <c r="BE6" s="69"/>
      <c r="BF6" s="42"/>
      <c r="BG6" s="69"/>
      <c r="BH6" s="42"/>
      <c r="BI6" s="69"/>
      <c r="BJ6" s="42"/>
      <c r="BK6" s="42"/>
    </row>
    <row r="7" spans="1:64" s="8" customFormat="1" x14ac:dyDescent="0.3">
      <c r="A7" s="39"/>
      <c r="B7" s="39"/>
      <c r="C7" s="39"/>
      <c r="D7" s="39"/>
      <c r="E7" s="39"/>
      <c r="F7" s="39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9"/>
      <c r="AW7" s="64"/>
      <c r="AX7" s="69"/>
      <c r="AY7" s="69"/>
      <c r="AZ7" s="69"/>
      <c r="BA7" s="69"/>
      <c r="BB7" s="42"/>
      <c r="BC7" s="42"/>
      <c r="BD7" s="42"/>
      <c r="BE7" s="69"/>
      <c r="BF7" s="42"/>
      <c r="BG7" s="69"/>
      <c r="BH7" s="42"/>
      <c r="BI7" s="69"/>
      <c r="BJ7" s="42"/>
      <c r="BK7" s="42"/>
    </row>
    <row r="8" spans="1:64" s="8" customFormat="1" x14ac:dyDescent="0.3">
      <c r="A8" s="39"/>
      <c r="B8" s="39"/>
      <c r="C8" s="39"/>
      <c r="D8" s="39"/>
      <c r="E8" s="39"/>
      <c r="F8" s="39"/>
      <c r="G8" s="40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9"/>
      <c r="AW8" s="64"/>
      <c r="AX8" s="69"/>
      <c r="AY8" s="69"/>
      <c r="AZ8" s="69"/>
      <c r="BA8" s="69"/>
      <c r="BB8" s="42"/>
      <c r="BC8" s="42"/>
      <c r="BD8" s="42"/>
      <c r="BE8" s="69"/>
      <c r="BF8" s="42"/>
      <c r="BG8" s="69"/>
      <c r="BH8" s="42"/>
      <c r="BI8" s="69"/>
      <c r="BJ8" s="42"/>
      <c r="BK8" s="42"/>
    </row>
    <row r="9" spans="1:64" s="8" customFormat="1" x14ac:dyDescent="0.3">
      <c r="A9" s="39"/>
      <c r="B9" s="39"/>
      <c r="C9" s="39"/>
      <c r="D9" s="39"/>
      <c r="E9" s="39"/>
      <c r="F9" s="39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9"/>
      <c r="AW9" s="64"/>
      <c r="AX9" s="69"/>
      <c r="AY9" s="69"/>
      <c r="AZ9" s="69"/>
      <c r="BA9" s="69"/>
      <c r="BB9" s="42"/>
      <c r="BC9" s="42"/>
      <c r="BD9" s="42"/>
      <c r="BE9" s="69"/>
      <c r="BF9" s="42"/>
      <c r="BG9" s="69"/>
      <c r="BH9" s="42"/>
      <c r="BI9" s="69"/>
      <c r="BJ9" s="42"/>
      <c r="BK9" s="42"/>
    </row>
    <row r="10" spans="1:64" s="8" customFormat="1" x14ac:dyDescent="0.3">
      <c r="A10" s="39"/>
      <c r="B10" s="39"/>
      <c r="C10" s="39"/>
      <c r="D10" s="39"/>
      <c r="E10" s="39"/>
      <c r="F10" s="39"/>
      <c r="G10" s="40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9"/>
      <c r="AW10" s="64"/>
      <c r="AX10" s="69"/>
      <c r="AY10" s="69"/>
      <c r="AZ10" s="69"/>
      <c r="BA10" s="69"/>
      <c r="BB10" s="42"/>
      <c r="BC10" s="42"/>
      <c r="BD10" s="42"/>
      <c r="BE10" s="69"/>
      <c r="BF10" s="42"/>
      <c r="BG10" s="69"/>
      <c r="BH10" s="42"/>
      <c r="BI10" s="69"/>
      <c r="BJ10" s="42"/>
      <c r="BK10" s="42"/>
    </row>
    <row r="11" spans="1:64" s="43" customFormat="1" x14ac:dyDescent="0.3">
      <c r="G11" s="40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9"/>
      <c r="AW11" s="64"/>
      <c r="AX11" s="69"/>
      <c r="AY11" s="69"/>
      <c r="AZ11" s="69"/>
      <c r="BA11" s="69"/>
      <c r="BB11" s="42"/>
      <c r="BC11" s="42"/>
      <c r="BD11" s="42"/>
      <c r="BE11" s="69"/>
      <c r="BF11" s="42"/>
      <c r="BG11" s="69"/>
      <c r="BH11" s="42"/>
      <c r="BI11" s="69"/>
      <c r="BJ11" s="42"/>
      <c r="BK11" s="42"/>
    </row>
    <row r="12" spans="1:64" s="43" customFormat="1" x14ac:dyDescent="0.3">
      <c r="G12" s="40"/>
      <c r="H12" s="41"/>
      <c r="I12" s="41"/>
      <c r="J12" s="41"/>
      <c r="K12" s="41"/>
      <c r="L12" s="41"/>
      <c r="M12" s="41"/>
      <c r="N12" s="41"/>
      <c r="O12" s="41"/>
      <c r="P12" s="44"/>
      <c r="Q12" s="44"/>
      <c r="R12" s="44"/>
      <c r="S12" s="44"/>
      <c r="T12" s="44"/>
      <c r="U12" s="44"/>
      <c r="V12" s="44"/>
      <c r="W12" s="44"/>
      <c r="X12" s="41"/>
      <c r="Y12" s="41"/>
      <c r="Z12" s="44"/>
      <c r="AA12" s="41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9"/>
      <c r="AW12" s="64"/>
      <c r="AX12" s="69"/>
      <c r="AY12" s="69"/>
      <c r="AZ12" s="69"/>
      <c r="BA12" s="69"/>
      <c r="BB12" s="42"/>
      <c r="BC12" s="42"/>
      <c r="BD12" s="42"/>
      <c r="BE12" s="69"/>
      <c r="BF12" s="42"/>
      <c r="BG12" s="69"/>
      <c r="BH12" s="42"/>
      <c r="BI12" s="69"/>
      <c r="BJ12" s="42"/>
      <c r="BK12" s="42"/>
    </row>
    <row r="13" spans="1:64" s="43" customFormat="1" x14ac:dyDescent="0.3">
      <c r="G13" s="40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1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9"/>
      <c r="AW13" s="64"/>
      <c r="AX13" s="69"/>
      <c r="AY13" s="69"/>
      <c r="AZ13" s="69"/>
      <c r="BA13" s="69"/>
      <c r="BB13" s="42"/>
      <c r="BC13" s="42"/>
      <c r="BD13" s="42"/>
      <c r="BE13" s="69"/>
      <c r="BF13" s="42"/>
      <c r="BG13" s="69"/>
      <c r="BH13" s="42"/>
      <c r="BI13" s="69"/>
      <c r="BJ13" s="42"/>
      <c r="BK13" s="42"/>
    </row>
    <row r="14" spans="1:64" s="43" customFormat="1" x14ac:dyDescent="0.3">
      <c r="G14" s="40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1"/>
      <c r="Y14" s="41"/>
      <c r="Z14" s="44"/>
      <c r="AA14" s="41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9"/>
      <c r="AW14" s="64"/>
      <c r="AX14" s="69"/>
      <c r="AY14" s="69"/>
      <c r="AZ14" s="69"/>
      <c r="BA14" s="69"/>
      <c r="BB14" s="42"/>
      <c r="BC14" s="42"/>
      <c r="BD14" s="42"/>
      <c r="BE14" s="69"/>
      <c r="BF14" s="42"/>
      <c r="BG14" s="69"/>
      <c r="BH14" s="42"/>
      <c r="BI14" s="69"/>
      <c r="BJ14" s="42"/>
      <c r="BK14" s="42"/>
    </row>
    <row r="15" spans="1:64" s="43" customFormat="1" x14ac:dyDescent="0.3">
      <c r="G15" s="40"/>
      <c r="H15" s="44"/>
      <c r="I15" s="44"/>
      <c r="J15" s="44"/>
      <c r="K15" s="44"/>
      <c r="L15" s="44"/>
      <c r="M15" s="44"/>
      <c r="N15" s="41"/>
      <c r="O15" s="41"/>
      <c r="P15" s="41"/>
      <c r="Q15" s="41"/>
      <c r="R15" s="41"/>
      <c r="S15" s="41"/>
      <c r="T15" s="41"/>
      <c r="U15" s="41"/>
      <c r="V15" s="44"/>
      <c r="W15" s="44"/>
      <c r="X15" s="41"/>
      <c r="Y15" s="41"/>
      <c r="Z15" s="44"/>
      <c r="AA15" s="41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9"/>
      <c r="AW15" s="64"/>
      <c r="AX15" s="69"/>
      <c r="AY15" s="69"/>
      <c r="AZ15" s="69"/>
      <c r="BA15" s="69"/>
      <c r="BB15" s="42"/>
      <c r="BC15" s="42"/>
      <c r="BD15" s="42"/>
      <c r="BE15" s="69"/>
      <c r="BF15" s="42"/>
      <c r="BG15" s="69"/>
      <c r="BH15" s="42"/>
      <c r="BI15" s="69"/>
      <c r="BJ15" s="42"/>
      <c r="BK15" s="42"/>
    </row>
    <row r="16" spans="1:64" s="43" customFormat="1" x14ac:dyDescent="0.3">
      <c r="G16" s="40"/>
      <c r="H16" s="44"/>
      <c r="I16" s="41"/>
      <c r="J16" s="41"/>
      <c r="K16" s="41"/>
      <c r="L16" s="41"/>
      <c r="M16" s="41"/>
      <c r="N16" s="41"/>
      <c r="O16" s="41"/>
      <c r="P16" s="41"/>
      <c r="Q16" s="44"/>
      <c r="R16" s="44"/>
      <c r="S16" s="44"/>
      <c r="T16" s="44"/>
      <c r="U16" s="44"/>
      <c r="V16" s="44"/>
      <c r="W16" s="44"/>
      <c r="X16" s="41"/>
      <c r="Y16" s="44"/>
      <c r="Z16" s="41"/>
      <c r="AA16" s="41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9"/>
      <c r="AW16" s="64"/>
      <c r="AX16" s="69"/>
      <c r="AY16" s="69"/>
      <c r="AZ16" s="69"/>
      <c r="BA16" s="69"/>
      <c r="BB16" s="42"/>
      <c r="BC16" s="42"/>
      <c r="BD16" s="42"/>
      <c r="BE16" s="69"/>
      <c r="BF16" s="42"/>
      <c r="BG16" s="69"/>
      <c r="BH16" s="42"/>
      <c r="BI16" s="69"/>
      <c r="BJ16" s="42"/>
      <c r="BK16" s="42"/>
    </row>
    <row r="17" spans="7:63" s="43" customFormat="1" x14ac:dyDescent="0.3">
      <c r="G17" s="40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1"/>
      <c r="Z17" s="41"/>
      <c r="AA17" s="4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9"/>
      <c r="AW17" s="64"/>
      <c r="AX17" s="69"/>
      <c r="AY17" s="69"/>
      <c r="AZ17" s="69"/>
      <c r="BA17" s="69"/>
      <c r="BB17" s="42"/>
      <c r="BC17" s="42"/>
      <c r="BD17" s="42"/>
      <c r="BE17" s="69"/>
      <c r="BF17" s="42"/>
      <c r="BG17" s="69"/>
      <c r="BH17" s="42"/>
      <c r="BI17" s="69"/>
      <c r="BJ17" s="42"/>
      <c r="BK17" s="42"/>
    </row>
    <row r="18" spans="7:63" s="43" customFormat="1" x14ac:dyDescent="0.3">
      <c r="G18" s="40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1"/>
      <c r="Y18" s="41"/>
      <c r="Z18" s="44"/>
      <c r="AA18" s="4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9"/>
      <c r="AW18" s="64"/>
      <c r="AX18" s="69"/>
      <c r="AY18" s="69"/>
      <c r="AZ18" s="69"/>
      <c r="BA18" s="69"/>
      <c r="BB18" s="42"/>
      <c r="BC18" s="42"/>
      <c r="BD18" s="42"/>
      <c r="BE18" s="69"/>
      <c r="BF18" s="42"/>
      <c r="BG18" s="69"/>
      <c r="BH18" s="42"/>
      <c r="BI18" s="69"/>
      <c r="BJ18" s="42"/>
      <c r="BK18" s="42"/>
    </row>
    <row r="19" spans="7:63" s="43" customFormat="1" x14ac:dyDescent="0.3">
      <c r="G19" s="40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1"/>
      <c r="AA19" s="4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9"/>
      <c r="AW19" s="64"/>
      <c r="AX19" s="69"/>
      <c r="AY19" s="69"/>
      <c r="AZ19" s="69"/>
      <c r="BA19" s="69"/>
      <c r="BB19" s="42"/>
      <c r="BC19" s="42"/>
      <c r="BD19" s="42"/>
      <c r="BE19" s="69"/>
      <c r="BF19" s="42"/>
      <c r="BG19" s="69"/>
      <c r="BH19" s="42"/>
      <c r="BI19" s="69"/>
      <c r="BJ19" s="42"/>
      <c r="BK19" s="42"/>
    </row>
    <row r="20" spans="7:63" s="43" customFormat="1" x14ac:dyDescent="0.3">
      <c r="G20" s="40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1"/>
      <c r="Z20" s="41"/>
      <c r="AA20" s="4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9"/>
      <c r="AW20" s="64"/>
      <c r="AX20" s="69"/>
      <c r="AY20" s="69"/>
      <c r="AZ20" s="69"/>
      <c r="BA20" s="69"/>
      <c r="BB20" s="42"/>
      <c r="BC20" s="42"/>
      <c r="BD20" s="42"/>
      <c r="BE20" s="69"/>
      <c r="BF20" s="42"/>
      <c r="BG20" s="69"/>
      <c r="BH20" s="42"/>
      <c r="BI20" s="69"/>
      <c r="BJ20" s="42"/>
      <c r="BK20" s="42"/>
    </row>
  </sheetData>
  <mergeCells count="10">
    <mergeCell ref="AV3:BK3"/>
    <mergeCell ref="F3:F5"/>
    <mergeCell ref="G3:G5"/>
    <mergeCell ref="A1:AA1"/>
    <mergeCell ref="H3:AA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10" zoomScaleNormal="110" workbookViewId="0">
      <selection activeCell="H25" sqref="H25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8" width="9.7109375" customWidth="1"/>
    <col min="9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2.25" customHeight="1" x14ac:dyDescent="0.25">
      <c r="A1" s="105" t="s">
        <v>55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</row>
    <row r="2" spans="1:13" s="34" customFormat="1" ht="17.25" customHeight="1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</row>
    <row r="3" spans="1:13" s="11" customFormat="1" ht="21.2" customHeight="1" x14ac:dyDescent="0.25">
      <c r="A3" s="108" t="s">
        <v>21</v>
      </c>
      <c r="B3" s="109"/>
      <c r="C3" s="109"/>
      <c r="D3" s="109"/>
      <c r="E3" s="109"/>
      <c r="F3" s="109"/>
      <c r="G3" s="110" t="s">
        <v>24</v>
      </c>
      <c r="H3" s="109"/>
      <c r="I3" s="109"/>
      <c r="J3" s="109"/>
      <c r="K3" s="109"/>
      <c r="L3" s="109"/>
      <c r="M3" s="109"/>
    </row>
    <row r="4" spans="1:13" s="11" customFormat="1" ht="21.2" customHeight="1" x14ac:dyDescent="0.25">
      <c r="A4" s="108" t="s">
        <v>22</v>
      </c>
      <c r="B4" s="109"/>
      <c r="C4" s="109"/>
      <c r="D4" s="109"/>
      <c r="E4" s="109"/>
      <c r="F4" s="109"/>
      <c r="G4" s="110" t="s">
        <v>26</v>
      </c>
      <c r="H4" s="109"/>
      <c r="I4" s="109"/>
      <c r="J4" s="109"/>
      <c r="K4" s="109"/>
      <c r="L4" s="109"/>
      <c r="M4" s="109"/>
    </row>
    <row r="5" spans="1:13" s="33" customFormat="1" ht="13.5" customHeight="1" x14ac:dyDescent="0.25">
      <c r="A5" s="35"/>
      <c r="G5" s="36"/>
    </row>
    <row r="6" spans="1:13" s="11" customFormat="1" ht="24.75" customHeight="1" x14ac:dyDescent="0.25">
      <c r="A6" s="104" t="s">
        <v>15</v>
      </c>
      <c r="B6" s="104" t="s">
        <v>33</v>
      </c>
      <c r="C6" s="104" t="s">
        <v>34</v>
      </c>
      <c r="D6" s="104" t="s">
        <v>35</v>
      </c>
      <c r="E6" s="104" t="s">
        <v>36</v>
      </c>
      <c r="F6" s="104" t="s">
        <v>37</v>
      </c>
      <c r="G6" s="96" t="s">
        <v>23</v>
      </c>
      <c r="H6" s="98" t="s">
        <v>38</v>
      </c>
      <c r="I6" s="100" t="s">
        <v>39</v>
      </c>
      <c r="J6" s="101" t="s">
        <v>16</v>
      </c>
      <c r="K6" s="102"/>
      <c r="L6" s="102"/>
      <c r="M6" s="103"/>
    </row>
    <row r="7" spans="1:13" s="11" customFormat="1" ht="24.75" customHeight="1" x14ac:dyDescent="0.25">
      <c r="A7" s="99"/>
      <c r="B7" s="99"/>
      <c r="C7" s="99"/>
      <c r="D7" s="99"/>
      <c r="E7" s="99"/>
      <c r="F7" s="99"/>
      <c r="G7" s="97"/>
      <c r="H7" s="99"/>
      <c r="I7" s="99"/>
      <c r="J7" s="12" t="s">
        <v>17</v>
      </c>
      <c r="K7" s="13" t="s">
        <v>18</v>
      </c>
      <c r="L7" s="13" t="s">
        <v>19</v>
      </c>
      <c r="M7" s="13" t="s">
        <v>20</v>
      </c>
    </row>
    <row r="8" spans="1:13" s="11" customFormat="1" ht="18.75" customHeight="1" x14ac:dyDescent="0.25">
      <c r="A8" s="14" t="s">
        <v>25</v>
      </c>
      <c r="B8" s="15">
        <v>25</v>
      </c>
      <c r="C8" s="15">
        <v>50</v>
      </c>
      <c r="D8" s="31">
        <f>MIN(บันทึกและรายงานผลรายคน!BJ6:BJ30)</f>
        <v>0</v>
      </c>
      <c r="E8" s="16">
        <f>MAX(บันทึกและรายงานผลรายคน!BJ6:BJ30)</f>
        <v>0</v>
      </c>
      <c r="F8" s="16" t="e">
        <f>AVERAGE(บันทึกและรายงานผลรายคน!BJ6:BJ30)</f>
        <v>#DIV/0!</v>
      </c>
      <c r="G8" s="16" t="e">
        <f>STDEV(บันทึกและรายงานผลรายคน!BJ6:BJ30)</f>
        <v>#DIV/0!</v>
      </c>
      <c r="H8" s="16" t="e">
        <f t="shared" ref="H8:H18" si="0">(F8/C8)*100</f>
        <v>#DIV/0!</v>
      </c>
      <c r="I8" s="16" t="e">
        <f t="shared" ref="I8:I18" si="1">(G8/F8)*100</f>
        <v>#DIV/0!</v>
      </c>
      <c r="J8" s="16">
        <f>(COUNTIF(บันทึกและรายงานผลรายคน!BK6:BK30,"ปรับปรุง")/B8)*100</f>
        <v>0</v>
      </c>
      <c r="K8" s="16">
        <f>(COUNTIF(บันทึกและรายงานผลรายคน!BK6:BK30,"พอใช้")/B8)*100</f>
        <v>0</v>
      </c>
      <c r="L8" s="16">
        <f>(COUNTIF(บันทึกและรายงานผลรายคน!BK6:BK30,"ดี")/B8)*100</f>
        <v>0</v>
      </c>
      <c r="M8" s="16">
        <f>(COUNTIF(บันทึกและรายงานผลรายคน!BK6:BK30,"ดีมาก")/B8)*100</f>
        <v>0</v>
      </c>
    </row>
    <row r="9" spans="1:13" s="19" customFormat="1" ht="18.75" customHeight="1" x14ac:dyDescent="0.25">
      <c r="A9" s="17" t="s">
        <v>46</v>
      </c>
      <c r="B9" s="15">
        <v>25</v>
      </c>
      <c r="C9" s="18">
        <v>12</v>
      </c>
      <c r="D9" s="46">
        <f>MIN(บันทึกและรายงานผลรายคน!BB6:BB30)</f>
        <v>0</v>
      </c>
      <c r="E9" s="49">
        <f>MAX(บันทึกและรายงานผลรายคน!BB6:BB30)</f>
        <v>0</v>
      </c>
      <c r="F9" s="49" t="e">
        <f>AVERAGE(บันทึกและรายงานผลรายคน!BB6:BB30)</f>
        <v>#DIV/0!</v>
      </c>
      <c r="G9" s="16" t="e">
        <f>STDEV(บันทึกและรายงานผลรายคน!BB6:BB30)</f>
        <v>#DIV/0!</v>
      </c>
      <c r="H9" s="49" t="e">
        <f t="shared" si="0"/>
        <v>#DIV/0!</v>
      </c>
      <c r="I9" s="49" t="e">
        <f t="shared" si="1"/>
        <v>#DIV/0!</v>
      </c>
      <c r="J9" s="16">
        <f>(COUNTIF(บันทึกและรายงานผลรายคน!BC6:BC30,"ปรับปรุง")/B9)*100</f>
        <v>0</v>
      </c>
      <c r="K9" s="16">
        <f>(COUNTIF(บันทึกและรายงานผลรายคน!BC6:BC30,"พอใช้")/B9)*100</f>
        <v>0</v>
      </c>
      <c r="L9" s="16">
        <f>(COUNTIF(บันทึกและรายงานผลรายคน!BC6:BC30,"ดี")/B9)*100</f>
        <v>0</v>
      </c>
      <c r="M9" s="16">
        <f>(COUNTIF(บันทึกและรายงานผลรายคน!BC6:BC30,"ดีมาก")/B9)*100</f>
        <v>0</v>
      </c>
    </row>
    <row r="10" spans="1:13" s="19" customFormat="1" ht="18.75" customHeight="1" x14ac:dyDescent="0.25">
      <c r="A10" s="20" t="s">
        <v>32</v>
      </c>
      <c r="B10" s="15">
        <v>25</v>
      </c>
      <c r="C10" s="21">
        <v>10</v>
      </c>
      <c r="D10" s="47">
        <f>MIN(บันทึกและรายงานผลรายคน!AV6:AV30)</f>
        <v>0</v>
      </c>
      <c r="E10" s="47">
        <f>MAX(บันทึกและรายงานผลรายคน!AV6:AV30)</f>
        <v>0</v>
      </c>
      <c r="F10" s="47" t="e">
        <f>AVERAGE(บันทึกและรายงานผลรายคน!AV6:AV30)</f>
        <v>#DIV/0!</v>
      </c>
      <c r="G10" s="50" t="e">
        <f>STDEV(บันทึกและรายงานผลรายคน!AV6:AV30)</f>
        <v>#DIV/0!</v>
      </c>
      <c r="H10" s="47" t="e">
        <f t="shared" si="0"/>
        <v>#DIV/0!</v>
      </c>
      <c r="I10" s="50" t="e">
        <f t="shared" si="1"/>
        <v>#DIV/0!</v>
      </c>
      <c r="J10" s="22"/>
      <c r="K10" s="22"/>
      <c r="L10" s="22"/>
      <c r="M10" s="22"/>
    </row>
    <row r="11" spans="1:13" s="11" customFormat="1" ht="18.75" customHeight="1" x14ac:dyDescent="0.25">
      <c r="A11" s="20" t="s">
        <v>47</v>
      </c>
      <c r="B11" s="15">
        <v>25</v>
      </c>
      <c r="C11" s="23">
        <v>2</v>
      </c>
      <c r="D11" s="48">
        <f>MIN(บันทึกและรายงานผลรายคน!AW6:AW30)</f>
        <v>0</v>
      </c>
      <c r="E11" s="48">
        <f>MAX(บันทึกและรายงานผลรายคน!AW6:AW30)</f>
        <v>0</v>
      </c>
      <c r="F11" s="48" t="e">
        <f>AVERAGE(บันทึกและรายงานผลรายคน!AW6:AW30)</f>
        <v>#DIV/0!</v>
      </c>
      <c r="G11" s="47" t="e">
        <f>STDEV(บันทึกและรายงานผลรายคน!AW6:AW30)</f>
        <v>#DIV/0!</v>
      </c>
      <c r="H11" s="48" t="e">
        <f t="shared" si="0"/>
        <v>#DIV/0!</v>
      </c>
      <c r="I11" s="47" t="e">
        <f t="shared" si="1"/>
        <v>#DIV/0!</v>
      </c>
      <c r="J11" s="24"/>
      <c r="K11" s="24"/>
      <c r="L11" s="24"/>
      <c r="M11" s="24"/>
    </row>
    <row r="12" spans="1:13" s="19" customFormat="1" ht="18.75" customHeight="1" x14ac:dyDescent="0.25">
      <c r="A12" s="17" t="s">
        <v>50</v>
      </c>
      <c r="B12" s="15">
        <v>25</v>
      </c>
      <c r="C12" s="18">
        <v>22</v>
      </c>
      <c r="D12" s="49">
        <f>MIN(บันทึกและรายงานผลรายคน!BD6:BD30)</f>
        <v>0</v>
      </c>
      <c r="E12" s="82">
        <f>MAX(บันทึกและรายงานผลรายคน!BD6:BD30)</f>
        <v>0</v>
      </c>
      <c r="F12" s="49" t="e">
        <f>AVERAGE(บันทึกและรายงานผลรายคน!BD6:BD30)</f>
        <v>#DIV/0!</v>
      </c>
      <c r="G12" s="16" t="e">
        <f>STDEV(บันทึกและรายงานผลรายคน!BD6:BD30)</f>
        <v>#DIV/0!</v>
      </c>
      <c r="H12" s="49" t="e">
        <f t="shared" si="0"/>
        <v>#DIV/0!</v>
      </c>
      <c r="I12" s="16" t="e">
        <f t="shared" si="1"/>
        <v>#DIV/0!</v>
      </c>
      <c r="J12" s="16">
        <f>(COUNTIF(บันทึกและรายงานผลรายคน!BE6:BE30,"ปรับปรุง")/B12)*100</f>
        <v>0</v>
      </c>
      <c r="K12" s="16">
        <f>(COUNTIF(บันทึกและรายงานผลรายคน!BE6:BE30,"พอใช้")/B12)*100</f>
        <v>0</v>
      </c>
      <c r="L12" s="16">
        <f>(COUNTIF(บันทึกและรายงานผลรายคน!BE6:BE30,"ดี")/B12)*100</f>
        <v>0</v>
      </c>
      <c r="M12" s="16">
        <f>(COUNTIF(บันทึกและรายงานผลรายคน!BE6:BE30,"ดีมาก")/B12)*100</f>
        <v>0</v>
      </c>
    </row>
    <row r="13" spans="1:13" s="11" customFormat="1" ht="18.75" customHeight="1" x14ac:dyDescent="0.25">
      <c r="A13" s="20" t="s">
        <v>48</v>
      </c>
      <c r="B13" s="15">
        <v>25</v>
      </c>
      <c r="C13" s="23">
        <v>14</v>
      </c>
      <c r="D13" s="81">
        <f>MIN(บันทึกและรายงานผลรายคน!AX6:AX30)</f>
        <v>0</v>
      </c>
      <c r="E13" s="22">
        <f>MAX(บันทึกและรายงานผลรายคน!AX6:AX30)</f>
        <v>0</v>
      </c>
      <c r="F13" s="81" t="e">
        <f>AVERAGE(บันทึกและรายงานผลรายคน!AX6:AX30)</f>
        <v>#DIV/0!</v>
      </c>
      <c r="G13" s="83" t="e">
        <f>STDEV(บันทึกและรายงานผลรายคน!AX6:AX30)</f>
        <v>#DIV/0!</v>
      </c>
      <c r="H13" s="81" t="e">
        <f t="shared" si="0"/>
        <v>#DIV/0!</v>
      </c>
      <c r="I13" s="83" t="e">
        <f t="shared" si="1"/>
        <v>#DIV/0!</v>
      </c>
      <c r="J13" s="24"/>
      <c r="K13" s="24"/>
      <c r="L13" s="24"/>
      <c r="M13" s="24"/>
    </row>
    <row r="14" spans="1:13" s="75" customFormat="1" ht="18.75" customHeight="1" x14ac:dyDescent="0.25">
      <c r="A14" s="78" t="s">
        <v>49</v>
      </c>
      <c r="B14" s="15">
        <v>25</v>
      </c>
      <c r="C14" s="76">
        <v>8</v>
      </c>
      <c r="D14" s="45">
        <f>MIN(บันทึกและรายงานผลรายคน!AY6:AY30)</f>
        <v>0</v>
      </c>
      <c r="E14" s="79">
        <f>MAX(บันทึกและรายงานผลรายคน!AY6:AY30)</f>
        <v>0</v>
      </c>
      <c r="F14" s="47" t="e">
        <f>AVERAGE(บันทึกและรายงานผลรายคน!AY6:AY30)</f>
        <v>#DIV/0!</v>
      </c>
      <c r="G14" s="80" t="e">
        <f>STDEV(บันทึกและรายงานผลรายคน!AY6:AY30)</f>
        <v>#DIV/0!</v>
      </c>
      <c r="H14" s="47" t="e">
        <f t="shared" si="0"/>
        <v>#DIV/0!</v>
      </c>
      <c r="I14" s="80" t="e">
        <f t="shared" si="1"/>
        <v>#DIV/0!</v>
      </c>
      <c r="J14" s="47"/>
      <c r="K14" s="47"/>
      <c r="L14" s="47"/>
      <c r="M14" s="47"/>
    </row>
    <row r="15" spans="1:13" s="19" customFormat="1" ht="18.75" customHeight="1" x14ac:dyDescent="0.25">
      <c r="A15" s="17" t="s">
        <v>51</v>
      </c>
      <c r="B15" s="15">
        <v>25</v>
      </c>
      <c r="C15" s="18">
        <v>8</v>
      </c>
      <c r="D15" s="51">
        <f>MIN(บันทึกและรายงานผลรายคน!BF6:BF30)</f>
        <v>0</v>
      </c>
      <c r="E15" s="16">
        <f>MAX(บันทึกและรายงานผลรายคน!BF6:BF30)</f>
        <v>0</v>
      </c>
      <c r="F15" s="16" t="e">
        <f>AVERAGE(บันทึกและรายงานผลรายคน!BF6:BF30)</f>
        <v>#DIV/0!</v>
      </c>
      <c r="G15" s="49" t="e">
        <f>STDEV(บันทึกและรายงานผลรายคน!BF6:BF30)</f>
        <v>#DIV/0!</v>
      </c>
      <c r="H15" s="49" t="e">
        <f t="shared" si="0"/>
        <v>#DIV/0!</v>
      </c>
      <c r="I15" s="49" t="e">
        <f t="shared" si="1"/>
        <v>#DIV/0!</v>
      </c>
      <c r="J15" s="16">
        <f>(COUNTIF(บันทึกและรายงานผลรายคน!BG6:BG30,"ปรับปรุง")/B15)*100</f>
        <v>0</v>
      </c>
      <c r="K15" s="16">
        <f>(COUNTIF(บันทึกและรายงานผลรายคน!BG6:BG30,"พอใช้")/B15)*100</f>
        <v>0</v>
      </c>
      <c r="L15" s="16">
        <f>(COUNTIF(บันทึกและรายงานผลรายคน!BG6:BG30,"ดี")/B15)*100</f>
        <v>0</v>
      </c>
      <c r="M15" s="16">
        <f>(COUNTIF(บันทึกและรายงานผลรายคน!BG6:BG30,"ดีมาก")/B15)*100</f>
        <v>0</v>
      </c>
    </row>
    <row r="16" spans="1:13" s="11" customFormat="1" ht="18.75" customHeight="1" x14ac:dyDescent="0.25">
      <c r="A16" s="25" t="s">
        <v>52</v>
      </c>
      <c r="B16" s="15">
        <v>25</v>
      </c>
      <c r="C16" s="23">
        <v>8</v>
      </c>
      <c r="D16" s="48">
        <f>MIN(บันทึกและรายงานผลรายคน!AZ6:AZ30)</f>
        <v>0</v>
      </c>
      <c r="E16" s="48">
        <f>MAX(บันทึกและรายงานผลรายคน!AZ6:AZ30)</f>
        <v>0</v>
      </c>
      <c r="F16" s="48" t="e">
        <f>AVERAGE(บันทึกและรายงานผลรายคน!AZ6:AZ30)</f>
        <v>#DIV/0!</v>
      </c>
      <c r="G16" s="47" t="e">
        <f>STDEV(บันทึกและรายงานผลรายคน!AZ6:AZ30)</f>
        <v>#DIV/0!</v>
      </c>
      <c r="H16" s="47" t="e">
        <f t="shared" si="0"/>
        <v>#DIV/0!</v>
      </c>
      <c r="I16" s="47" t="e">
        <f t="shared" si="1"/>
        <v>#DIV/0!</v>
      </c>
      <c r="J16" s="24"/>
      <c r="K16" s="24"/>
      <c r="L16" s="24"/>
      <c r="M16" s="24"/>
    </row>
    <row r="17" spans="1:13" s="19" customFormat="1" ht="18.75" customHeight="1" x14ac:dyDescent="0.25">
      <c r="A17" s="17" t="s">
        <v>53</v>
      </c>
      <c r="B17" s="15">
        <v>25</v>
      </c>
      <c r="C17" s="26">
        <v>8</v>
      </c>
      <c r="D17" s="49">
        <f>MIN(บันทึกและรายงานผลรายคน!BH6:BH30)</f>
        <v>0</v>
      </c>
      <c r="E17" s="16">
        <f>MAX(บันทึกและรายงานผลรายคน!BH6:BH30)</f>
        <v>0</v>
      </c>
      <c r="F17" s="16" t="e">
        <f>AVERAGE(บันทึกและรายงานผลรายคน!BH6:BH30)</f>
        <v>#DIV/0!</v>
      </c>
      <c r="G17" s="16" t="e">
        <f>STDEV(บันทึกและรายงานผลรายคน!BH6:BH30)</f>
        <v>#DIV/0!</v>
      </c>
      <c r="H17" s="16" t="e">
        <f t="shared" si="0"/>
        <v>#DIV/0!</v>
      </c>
      <c r="I17" s="16" t="e">
        <f t="shared" si="1"/>
        <v>#DIV/0!</v>
      </c>
      <c r="J17" s="16">
        <f>(COUNTIF(บันทึกและรายงานผลรายคน!BI6:BI30,"ปรับปรุง")/B17)*100</f>
        <v>0</v>
      </c>
      <c r="K17" s="16">
        <f>(COUNTIF(บันทึกและรายงานผลรายคน!BI6:BI30,"พอใช้")/B17)*100</f>
        <v>0</v>
      </c>
      <c r="L17" s="16">
        <f>(COUNTIF(บันทึกและรายงานผลรายคน!BI6:BI30,"ดี")/B17)*100</f>
        <v>0</v>
      </c>
      <c r="M17" s="16">
        <f>(COUNTIF(บันทึกและรายงานผลรายคน!BI6:BI30,"ดีมาก")/B17)*100</f>
        <v>0</v>
      </c>
    </row>
    <row r="18" spans="1:13" s="11" customFormat="1" ht="18.75" customHeight="1" x14ac:dyDescent="0.25">
      <c r="A18" s="25" t="s">
        <v>54</v>
      </c>
      <c r="B18" s="15">
        <v>25</v>
      </c>
      <c r="C18" s="27">
        <v>8</v>
      </c>
      <c r="D18" s="45">
        <f>MIN(บันทึกและรายงานผลรายคน!BA6:BA30)</f>
        <v>0</v>
      </c>
      <c r="E18" s="48">
        <f>MAX(บันทึกและรายงานผลรายคน!BA6:BA30)</f>
        <v>0</v>
      </c>
      <c r="F18" s="48" t="e">
        <f>AVERAGE(บันทึกและรายงานผลรายคน!BA6:BA30)</f>
        <v>#DIV/0!</v>
      </c>
      <c r="G18" s="48" t="e">
        <f>STDEV(บันทึกและรายงานผลรายคน!BA6:BA30)</f>
        <v>#DIV/0!</v>
      </c>
      <c r="H18" s="48" t="e">
        <f t="shared" si="0"/>
        <v>#DIV/0!</v>
      </c>
      <c r="I18" s="48" t="e">
        <f t="shared" si="1"/>
        <v>#DIV/0!</v>
      </c>
      <c r="J18" s="32"/>
      <c r="K18" s="32"/>
      <c r="L18" s="32"/>
      <c r="M18" s="32"/>
    </row>
    <row r="19" spans="1:13" ht="23.25" x14ac:dyDescent="0.25">
      <c r="B19" s="28"/>
      <c r="C19" s="29"/>
    </row>
    <row r="20" spans="1:13" x14ac:dyDescent="0.25">
      <c r="D20" s="30"/>
      <c r="H20" s="52"/>
    </row>
    <row r="21" spans="1:13" x14ac:dyDescent="0.25">
      <c r="C21" s="77"/>
    </row>
    <row r="26" spans="1:13" x14ac:dyDescent="0.25">
      <c r="E26" t="s">
        <v>56</v>
      </c>
    </row>
  </sheetData>
  <mergeCells count="16">
    <mergeCell ref="A1:J1"/>
    <mergeCell ref="K1:M1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OBEC-AIO</cp:lastModifiedBy>
  <cp:lastPrinted>2019-11-11T06:53:54Z</cp:lastPrinted>
  <dcterms:created xsi:type="dcterms:W3CDTF">2017-10-27T03:40:44Z</dcterms:created>
  <dcterms:modified xsi:type="dcterms:W3CDTF">2020-01-23T06:49:24Z</dcterms:modified>
</cp:coreProperties>
</file>