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วิทย์ ประถม 62\ข้อสอบวิทยาศาสตร์ ป.5 ปี62\วิทยาศาสตร์ ป.5 PDF\"/>
    </mc:Choice>
  </mc:AlternateContent>
  <bookViews>
    <workbookView xWindow="240" yWindow="75" windowWidth="20115" windowHeight="7995"/>
  </bookViews>
  <sheets>
    <sheet name="บันทึกและรายงานผลรายคน" sheetId="1" r:id="rId1"/>
    <sheet name="รายงานผลระดับโรงเรียน" sheetId="7" r:id="rId2"/>
  </sheets>
  <calcPr calcId="162913" calcOnSave="0" concurrentCalc="0"/>
</workbook>
</file>

<file path=xl/calcChain.xml><?xml version="1.0" encoding="utf-8"?>
<calcChain xmlns="http://schemas.openxmlformats.org/spreadsheetml/2006/main">
  <c r="BX5" i="1" l="1"/>
  <c r="CM5" i="1"/>
  <c r="CL5" i="1"/>
  <c r="CK5" i="1"/>
  <c r="CJ5" i="1"/>
  <c r="DK5" i="1"/>
  <c r="CZ5" i="1"/>
  <c r="DH5" i="1"/>
  <c r="DI5" i="1"/>
  <c r="DG5" i="1"/>
  <c r="CX5" i="1"/>
  <c r="DF5" i="1"/>
  <c r="J8" i="7"/>
  <c r="G8" i="7"/>
  <c r="F8" i="7"/>
  <c r="I8" i="7"/>
  <c r="H8" i="7"/>
  <c r="F14" i="7"/>
  <c r="G11" i="7"/>
  <c r="G17" i="7"/>
  <c r="D11" i="7"/>
  <c r="DE5" i="1"/>
  <c r="DL5" i="1"/>
  <c r="DN5" i="1"/>
  <c r="DJ5" i="1"/>
  <c r="DD5" i="1"/>
  <c r="DC5" i="1"/>
  <c r="DB5" i="1"/>
  <c r="DA5" i="1"/>
  <c r="CY5" i="1"/>
  <c r="CW5" i="1"/>
  <c r="CV5" i="1"/>
  <c r="CU5" i="1"/>
  <c r="CT5" i="1"/>
  <c r="CS5" i="1"/>
  <c r="CR5" i="1"/>
  <c r="CD5" i="1"/>
  <c r="BZ5" i="1"/>
  <c r="BC5" i="1"/>
  <c r="F15" i="7"/>
  <c r="K16" i="7"/>
  <c r="E17" i="7"/>
  <c r="D17" i="7"/>
  <c r="F17" i="7"/>
  <c r="F13" i="7"/>
  <c r="G13" i="7"/>
  <c r="E15" i="7"/>
  <c r="D15" i="7"/>
  <c r="G15" i="7"/>
  <c r="G14" i="7"/>
  <c r="E18" i="7"/>
  <c r="D10" i="7"/>
  <c r="G20" i="7"/>
  <c r="D20" i="7"/>
  <c r="F20" i="7"/>
  <c r="E20" i="7"/>
  <c r="E14" i="7"/>
  <c r="D14" i="7"/>
  <c r="F18" i="7"/>
  <c r="G18" i="7"/>
  <c r="D18" i="7"/>
  <c r="E10" i="7"/>
  <c r="F10" i="7"/>
  <c r="E13" i="7"/>
  <c r="D13" i="7"/>
  <c r="E11" i="7"/>
  <c r="F11" i="7"/>
  <c r="G10" i="7"/>
  <c r="E19" i="7"/>
  <c r="D19" i="7"/>
  <c r="G19" i="7"/>
  <c r="F19" i="7"/>
  <c r="H19" i="7"/>
  <c r="F16" i="7"/>
  <c r="L16" i="7"/>
  <c r="M16" i="7"/>
  <c r="G16" i="7"/>
  <c r="J16" i="7"/>
  <c r="E16" i="7"/>
  <c r="D16" i="7"/>
  <c r="D12" i="7"/>
  <c r="E12" i="7"/>
  <c r="G12" i="7"/>
  <c r="F12" i="7"/>
  <c r="D9" i="7"/>
  <c r="M9" i="7"/>
  <c r="F9" i="7"/>
  <c r="G9" i="7"/>
  <c r="E9" i="7"/>
  <c r="L19" i="7"/>
  <c r="K19" i="7"/>
  <c r="J19" i="7"/>
  <c r="M19" i="7"/>
  <c r="L12" i="7"/>
  <c r="K12" i="7"/>
  <c r="M12" i="7"/>
  <c r="J12" i="7"/>
  <c r="I19" i="7"/>
  <c r="E8" i="7"/>
  <c r="D8" i="7"/>
  <c r="L9" i="7"/>
  <c r="K9" i="7"/>
  <c r="J9" i="7"/>
  <c r="L8" i="7"/>
  <c r="K8" i="7"/>
  <c r="M8" i="7"/>
  <c r="CI5" i="1"/>
  <c r="CH5" i="1"/>
  <c r="CG5" i="1"/>
  <c r="CF5" i="1"/>
  <c r="CQ5" i="1"/>
  <c r="CP5" i="1"/>
  <c r="CO5" i="1"/>
  <c r="CN5" i="1"/>
  <c r="H18" i="7"/>
  <c r="I18" i="7"/>
  <c r="H15" i="7"/>
  <c r="I15" i="7"/>
  <c r="CE5" i="1"/>
  <c r="CC5" i="1"/>
  <c r="CB5" i="1"/>
  <c r="CA5" i="1"/>
  <c r="BY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DM5" i="1"/>
  <c r="H17" i="7"/>
  <c r="H16" i="7"/>
  <c r="H14" i="7"/>
  <c r="H13" i="7"/>
  <c r="H12" i="7"/>
  <c r="H11" i="7"/>
  <c r="H10" i="7"/>
  <c r="H9" i="7"/>
  <c r="DO5" i="1"/>
  <c r="I9" i="7"/>
  <c r="I10" i="7"/>
  <c r="I16" i="7"/>
  <c r="I14" i="7"/>
  <c r="I11" i="7"/>
  <c r="I12" i="7"/>
  <c r="I17" i="7"/>
  <c r="I13" i="7"/>
  <c r="H20" i="7"/>
  <c r="I20" i="7"/>
</calcChain>
</file>

<file path=xl/sharedStrings.xml><?xml version="1.0" encoding="utf-8"?>
<sst xmlns="http://schemas.openxmlformats.org/spreadsheetml/2006/main" count="64" uniqueCount="60">
  <si>
    <t>เขตพื้นที่การศึกษา</t>
  </si>
  <si>
    <t>ขนาดโรงเรียน</t>
  </si>
  <si>
    <t>รหัสโรงเรียน</t>
  </si>
  <si>
    <t>ชื่อโรงเรียน</t>
  </si>
  <si>
    <t>เลขประจำตัวประชาชน</t>
  </si>
  <si>
    <t>เพศ</t>
  </si>
  <si>
    <t>ข้อที่</t>
  </si>
  <si>
    <t>ส่วนที่ 1  รหัสข้อมูลพื้นฐานนักเรียน</t>
  </si>
  <si>
    <t>ส่วนที่ 2 บันทึกคำตอบนักเรียน</t>
  </si>
  <si>
    <t>ส่วนที่ 3 ตรวจให้คะแนนและแปลผล</t>
  </si>
  <si>
    <t>รวม</t>
  </si>
  <si>
    <t>แปลผล</t>
  </si>
  <si>
    <t>สาระ3</t>
  </si>
  <si>
    <t>รวมคะแนนและแปลผล</t>
  </si>
  <si>
    <t>ตรวจคะแนนข้อที่</t>
  </si>
  <si>
    <t>ความสามารถ</t>
  </si>
  <si>
    <t>ร้อยละของจำนวนนักเรียน</t>
  </si>
  <si>
    <t>ปรับปรุง</t>
  </si>
  <si>
    <t>พอใช้</t>
  </si>
  <si>
    <t>ดี</t>
  </si>
  <si>
    <t>ดีมาก</t>
  </si>
  <si>
    <t>ประเภทนักเรียน เด็กปกติ</t>
  </si>
  <si>
    <t>เพศ ทุกเพศ</t>
  </si>
  <si>
    <t>สำนักงานเขตพื้นที่การศึกษา........................................................................</t>
  </si>
  <si>
    <t>ส่วนเบี่ยงเบน
มาตรฐาน</t>
  </si>
  <si>
    <t>โรงเรียน.........................................................................</t>
  </si>
  <si>
    <t>วิทยาศาสตร์</t>
  </si>
  <si>
    <t>มฐ ว 1.1</t>
  </si>
  <si>
    <t>มฐ ว 3.1</t>
  </si>
  <si>
    <t>มฐ ว 4.2</t>
  </si>
  <si>
    <t>สาระ 1</t>
  </si>
  <si>
    <t>สาระ4</t>
  </si>
  <si>
    <t>ชื่อ - สกุล</t>
  </si>
  <si>
    <t>(ไม่ต้องใส่คำนำหน้าชื่อ)</t>
  </si>
  <si>
    <t>ว 1.1</t>
  </si>
  <si>
    <t>ว 3.1</t>
  </si>
  <si>
    <t>ว 4.2</t>
  </si>
  <si>
    <t>จำนวน
นักเรียน</t>
  </si>
  <si>
    <t>คะแนน
เต็ม</t>
  </si>
  <si>
    <t>คะแนน
ต่ำสุด</t>
  </si>
  <si>
    <t>คะแนน
สูงสุด</t>
  </si>
  <si>
    <t>คะแนน
เฉลี่ย</t>
  </si>
  <si>
    <t>คะแนนเฉลี่ย
ร้อยละ</t>
  </si>
  <si>
    <t>สัมประสิทธิ์
การกระจาย
(C.V.)</t>
  </si>
  <si>
    <t>ว 1.3</t>
  </si>
  <si>
    <t>ว 2.1</t>
  </si>
  <si>
    <t>ว 2.2</t>
  </si>
  <si>
    <t>ว 2.3</t>
  </si>
  <si>
    <t>ว 3.2</t>
  </si>
  <si>
    <t>สาระ2</t>
  </si>
  <si>
    <t>สาระที่ 1 วิทยาศาสตร์ชีวภาพ</t>
  </si>
  <si>
    <t>มฐ ว 1.3</t>
  </si>
  <si>
    <t>สาระที่ 2 วิทยาศาสตร์กายภาพ</t>
  </si>
  <si>
    <t>มฐ ว 2.1</t>
  </si>
  <si>
    <t>มฐ ว 2.2</t>
  </si>
  <si>
    <t>มฐ ว 2.3</t>
  </si>
  <si>
    <t>สาระที่ 3 วิทยาศาสตร์โลก และอวกาศ</t>
  </si>
  <si>
    <t>มฐ ว 3.2</t>
  </si>
  <si>
    <t>สาระที่ 4 เทคโนโลยี</t>
  </si>
  <si>
    <t>รายงานผลการประเมินด้วยข้อสอบมาตรฐานในการสอบปลายปีของผู้เรียน ปีการศึกษา 2562
กลุ่มสาระการเรียนรู้วิทยาศาสตร์ ระดับชั้นประถมศึกษาปีที่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</si>
</sst>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10409]#,##0.00;\-#,##0.00"/>
    <numFmt numFmtId="165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sz val="14"/>
      <color indexed="8"/>
      <name val="BrowalliaUPC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1"/>
      <color theme="1"/>
      <name val="TH SarabunPSK"/>
      <family val="2"/>
    </font>
    <font>
      <b/>
      <sz val="11"/>
      <color theme="1"/>
      <name val="TH SarabunPSK"/>
      <family val="2"/>
    </font>
    <font>
      <sz val="16"/>
      <color theme="1"/>
      <name val="TH SarabunPSK"/>
      <family val="2"/>
    </font>
    <font>
      <b/>
      <sz val="18"/>
      <color indexed="8"/>
      <name val="TH SarabunPSK"/>
      <family val="2"/>
    </font>
    <font>
      <sz val="18"/>
      <color theme="1"/>
      <name val="TH SarabunPSK"/>
      <family val="2"/>
    </font>
    <font>
      <sz val="14"/>
      <color indexed="8"/>
      <name val="TH SarabunPSK"/>
      <family val="2"/>
    </font>
    <font>
      <sz val="12.95"/>
      <color indexed="8"/>
      <name val="TH SarabunPSK"/>
      <family val="2"/>
    </font>
    <font>
      <sz val="11.95"/>
      <color indexed="8"/>
      <name val="TH SarabunPSK"/>
      <family val="2"/>
    </font>
    <font>
      <b/>
      <sz val="14"/>
      <color indexed="8"/>
      <name val="TH SarabunPSK"/>
      <family val="2"/>
    </font>
    <font>
      <sz val="14"/>
      <name val="TH SarabunPSK"/>
      <family val="2"/>
    </font>
  </fonts>
  <fills count="1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/>
    <xf numFmtId="0" fontId="2" fillId="0" borderId="0" xfId="0" applyFont="1" applyFill="1" applyBorder="1" applyProtection="1">
      <protection locked="0"/>
    </xf>
    <xf numFmtId="1" fontId="2" fillId="0" borderId="0" xfId="0" applyNumberFormat="1" applyFont="1" applyFill="1" applyBorder="1" applyProtection="1">
      <protection locked="0"/>
    </xf>
    <xf numFmtId="1" fontId="2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Font="1"/>
    <xf numFmtId="0" fontId="1" fillId="0" borderId="0" xfId="0" applyFont="1" applyFill="1" applyBorder="1"/>
    <xf numFmtId="0" fontId="4" fillId="0" borderId="0" xfId="0" applyFont="1" applyFill="1" applyAlignment="1" applyProtection="1">
      <alignment horizontal="center"/>
    </xf>
    <xf numFmtId="0" fontId="4" fillId="0" borderId="0" xfId="0" applyFont="1" applyFill="1" applyProtection="1"/>
    <xf numFmtId="1" fontId="5" fillId="0" borderId="0" xfId="0" applyNumberFormat="1" applyFont="1" applyFill="1" applyProtection="1"/>
    <xf numFmtId="0" fontId="6" fillId="0" borderId="0" xfId="0" applyFont="1"/>
    <xf numFmtId="0" fontId="5" fillId="5" borderId="4" xfId="0" applyFont="1" applyFill="1" applyBorder="1" applyAlignment="1">
      <alignment horizontal="left"/>
    </xf>
    <xf numFmtId="0" fontId="7" fillId="5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left"/>
    </xf>
    <xf numFmtId="0" fontId="4" fillId="2" borderId="0" xfId="0" applyFont="1" applyFill="1" applyAlignment="1" applyProtection="1">
      <alignment horizontal="center"/>
    </xf>
    <xf numFmtId="1" fontId="5" fillId="2" borderId="0" xfId="0" applyNumberFormat="1" applyFont="1" applyFill="1" applyProtection="1"/>
    <xf numFmtId="0" fontId="6" fillId="2" borderId="0" xfId="0" applyFont="1" applyFill="1"/>
    <xf numFmtId="0" fontId="4" fillId="4" borderId="2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left"/>
    </xf>
    <xf numFmtId="0" fontId="5" fillId="2" borderId="6" xfId="0" applyFont="1" applyFill="1" applyBorder="1" applyAlignment="1" applyProtection="1">
      <alignment horizontal="center"/>
    </xf>
    <xf numFmtId="0" fontId="5" fillId="2" borderId="6" xfId="0" applyFont="1" applyFill="1" applyBorder="1" applyAlignment="1" applyProtection="1"/>
    <xf numFmtId="0" fontId="4" fillId="4" borderId="3" xfId="0" applyFont="1" applyFill="1" applyBorder="1" applyAlignment="1" applyProtection="1">
      <alignment horizontal="center" vertical="center"/>
      <protection locked="0"/>
    </xf>
    <xf numFmtId="0" fontId="4" fillId="5" borderId="1" xfId="0" applyFont="1" applyFill="1" applyBorder="1" applyAlignment="1" applyProtection="1">
      <alignment horizontal="center"/>
      <protection locked="0"/>
    </xf>
    <xf numFmtId="0" fontId="12" fillId="0" borderId="8" xfId="0" applyFont="1" applyBorder="1" applyAlignment="1" applyProtection="1">
      <alignment horizontal="center" vertical="center" wrapText="1" readingOrder="1"/>
      <protection locked="0"/>
    </xf>
    <xf numFmtId="0" fontId="11" fillId="0" borderId="8" xfId="0" applyFont="1" applyBorder="1" applyAlignment="1" applyProtection="1">
      <alignment horizontal="center" vertical="center" wrapText="1" readingOrder="1"/>
      <protection locked="0"/>
    </xf>
    <xf numFmtId="0" fontId="14" fillId="0" borderId="15" xfId="0" applyFont="1" applyBorder="1" applyAlignment="1" applyProtection="1">
      <alignment horizontal="left" vertical="top" wrapText="1" readingOrder="1"/>
      <protection locked="0"/>
    </xf>
    <xf numFmtId="0" fontId="14" fillId="0" borderId="15" xfId="0" applyFont="1" applyBorder="1" applyAlignment="1" applyProtection="1">
      <alignment horizontal="center" vertical="top" wrapText="1" readingOrder="1"/>
      <protection locked="0"/>
    </xf>
    <xf numFmtId="164" fontId="14" fillId="0" borderId="15" xfId="0" applyNumberFormat="1" applyFont="1" applyBorder="1" applyAlignment="1" applyProtection="1">
      <alignment horizontal="center" vertical="top" wrapText="1" readingOrder="1"/>
      <protection locked="0"/>
    </xf>
    <xf numFmtId="0" fontId="14" fillId="0" borderId="12" xfId="0" applyFont="1" applyBorder="1" applyAlignment="1" applyProtection="1">
      <alignment horizontal="left" vertical="top" wrapText="1" readingOrder="1"/>
      <protection locked="0"/>
    </xf>
    <xf numFmtId="0" fontId="7" fillId="0" borderId="0" xfId="0" applyFont="1"/>
    <xf numFmtId="0" fontId="11" fillId="0" borderId="13" xfId="0" applyFont="1" applyBorder="1" applyAlignment="1" applyProtection="1">
      <alignment horizontal="left" vertical="top" wrapText="1" readingOrder="1"/>
      <protection locked="0"/>
    </xf>
    <xf numFmtId="164" fontId="11" fillId="0" borderId="13" xfId="0" applyNumberFormat="1" applyFont="1" applyBorder="1" applyAlignment="1" applyProtection="1">
      <alignment horizontal="center" vertical="top" wrapText="1" readingOrder="1"/>
      <protection locked="0"/>
    </xf>
    <xf numFmtId="0" fontId="11" fillId="0" borderId="14" xfId="0" applyFont="1" applyBorder="1" applyAlignment="1" applyProtection="1">
      <alignment horizontal="left" vertical="top" wrapText="1" readingOrder="1"/>
      <protection locked="0"/>
    </xf>
    <xf numFmtId="164" fontId="11" fillId="0" borderId="14" xfId="0" applyNumberFormat="1" applyFont="1" applyBorder="1" applyAlignment="1" applyProtection="1">
      <alignment horizontal="center" vertical="top" wrapText="1" readingOrder="1"/>
      <protection locked="0"/>
    </xf>
    <xf numFmtId="0" fontId="15" fillId="7" borderId="3" xfId="0" applyFont="1" applyFill="1" applyBorder="1" applyAlignment="1" applyProtection="1">
      <alignment horizontal="center"/>
      <protection locked="0"/>
    </xf>
    <xf numFmtId="0" fontId="15" fillId="6" borderId="3" xfId="0" applyFont="1" applyFill="1" applyBorder="1" applyAlignment="1" applyProtection="1">
      <alignment horizontal="center"/>
      <protection locked="0"/>
    </xf>
    <xf numFmtId="0" fontId="15" fillId="3" borderId="3" xfId="0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0" fontId="0" fillId="0" borderId="0" xfId="0" applyBorder="1"/>
    <xf numFmtId="164" fontId="11" fillId="0" borderId="16" xfId="0" applyNumberFormat="1" applyFont="1" applyBorder="1" applyAlignment="1" applyProtection="1">
      <alignment horizontal="center" vertical="top" wrapText="1" readingOrder="1"/>
      <protection locked="0"/>
    </xf>
    <xf numFmtId="164" fontId="11" fillId="0" borderId="11" xfId="0" applyNumberFormat="1" applyFont="1" applyBorder="1" applyAlignment="1" applyProtection="1">
      <alignment horizontal="center" vertical="top" wrapText="1" readingOrder="1"/>
      <protection locked="0"/>
    </xf>
    <xf numFmtId="164" fontId="11" fillId="0" borderId="19" xfId="0" applyNumberFormat="1" applyFont="1" applyBorder="1" applyAlignment="1" applyProtection="1">
      <alignment horizontal="center" vertical="top" wrapText="1" readingOrder="1"/>
      <protection locked="0"/>
    </xf>
    <xf numFmtId="164" fontId="11" fillId="0" borderId="20" xfId="0" applyNumberFormat="1" applyFont="1" applyBorder="1" applyAlignment="1" applyProtection="1">
      <alignment horizontal="center" vertical="top" wrapText="1" readingOrder="1"/>
      <protection locked="0"/>
    </xf>
    <xf numFmtId="164" fontId="14" fillId="0" borderId="17" xfId="0" applyNumberFormat="1" applyFont="1" applyBorder="1" applyAlignment="1" applyProtection="1">
      <alignment horizontal="center" vertical="top" wrapText="1" readingOrder="1"/>
      <protection locked="0"/>
    </xf>
    <xf numFmtId="0" fontId="14" fillId="0" borderId="16" xfId="0" applyFont="1" applyBorder="1" applyAlignment="1" applyProtection="1">
      <alignment horizontal="center" vertical="top" wrapText="1" readingOrder="1"/>
      <protection locked="0"/>
    </xf>
    <xf numFmtId="0" fontId="14" fillId="0" borderId="17" xfId="0" applyFont="1" applyBorder="1" applyAlignment="1" applyProtection="1">
      <alignment horizontal="center" vertical="top" wrapText="1" readingOrder="1"/>
      <protection locked="0"/>
    </xf>
    <xf numFmtId="0" fontId="14" fillId="0" borderId="18" xfId="0" applyFont="1" applyBorder="1" applyAlignment="1" applyProtection="1">
      <alignment horizontal="center" vertical="top" wrapText="1" readingOrder="1"/>
      <protection locked="0"/>
    </xf>
    <xf numFmtId="164" fontId="11" fillId="0" borderId="18" xfId="0" applyNumberFormat="1" applyFont="1" applyBorder="1" applyAlignment="1" applyProtection="1">
      <alignment horizontal="center" vertical="top" wrapText="1" readingOrder="1"/>
      <protection locked="0"/>
    </xf>
    <xf numFmtId="0" fontId="14" fillId="0" borderId="20" xfId="0" applyFont="1" applyBorder="1" applyAlignment="1" applyProtection="1">
      <alignment horizontal="center" vertical="top" wrapText="1" readingOrder="1"/>
      <protection locked="0"/>
    </xf>
    <xf numFmtId="2" fontId="14" fillId="0" borderId="15" xfId="0" applyNumberFormat="1" applyFont="1" applyBorder="1" applyAlignment="1" applyProtection="1">
      <alignment horizontal="center" vertical="top" wrapText="1" readingOrder="1"/>
      <protection locked="0"/>
    </xf>
    <xf numFmtId="2" fontId="14" fillId="0" borderId="12" xfId="0" applyNumberFormat="1" applyFont="1" applyBorder="1" applyAlignment="1" applyProtection="1">
      <alignment horizontal="center" vertical="top" wrapText="1" readingOrder="1"/>
      <protection locked="0"/>
    </xf>
    <xf numFmtId="2" fontId="11" fillId="0" borderId="13" xfId="0" applyNumberFormat="1" applyFont="1" applyBorder="1" applyAlignment="1" applyProtection="1">
      <alignment horizontal="center" vertical="top" wrapText="1" readingOrder="1"/>
      <protection locked="0"/>
    </xf>
    <xf numFmtId="2" fontId="11" fillId="0" borderId="14" xfId="0" applyNumberFormat="1" applyFont="1" applyBorder="1" applyAlignment="1" applyProtection="1">
      <alignment horizontal="center" vertical="top" wrapText="1" readingOrder="1"/>
      <protection locked="0"/>
    </xf>
    <xf numFmtId="0" fontId="4" fillId="2" borderId="2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165" fontId="8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</xf>
    <xf numFmtId="0" fontId="15" fillId="8" borderId="3" xfId="0" applyFont="1" applyFill="1" applyBorder="1" applyAlignment="1" applyProtection="1">
      <alignment horizontal="center"/>
      <protection locked="0"/>
    </xf>
    <xf numFmtId="0" fontId="15" fillId="9" borderId="3" xfId="0" applyFont="1" applyFill="1" applyBorder="1" applyAlignment="1" applyProtection="1">
      <alignment horizontal="center"/>
      <protection locked="0"/>
    </xf>
    <xf numFmtId="0" fontId="15" fillId="9" borderId="21" xfId="0" applyFont="1" applyFill="1" applyBorder="1" applyAlignment="1" applyProtection="1">
      <alignment horizontal="center"/>
      <protection locked="0"/>
    </xf>
    <xf numFmtId="0" fontId="6" fillId="0" borderId="0" xfId="0" applyFont="1"/>
    <xf numFmtId="0" fontId="11" fillId="0" borderId="22" xfId="0" applyFont="1" applyBorder="1" applyAlignment="1" applyProtection="1">
      <alignment horizontal="left" vertical="top" wrapText="1" readingOrder="1"/>
      <protection locked="0"/>
    </xf>
    <xf numFmtId="0" fontId="11" fillId="0" borderId="23" xfId="0" applyFont="1" applyBorder="1" applyAlignment="1" applyProtection="1">
      <alignment horizontal="left" vertical="top" wrapText="1" readingOrder="1"/>
      <protection locked="0"/>
    </xf>
    <xf numFmtId="2" fontId="11" fillId="0" borderId="16" xfId="0" applyNumberFormat="1" applyFont="1" applyBorder="1" applyAlignment="1" applyProtection="1">
      <alignment horizontal="center" vertical="top" wrapText="1" readingOrder="1"/>
      <protection locked="0"/>
    </xf>
    <xf numFmtId="0" fontId="8" fillId="0" borderId="16" xfId="0" applyFont="1" applyBorder="1" applyAlignment="1">
      <alignment horizontal="center"/>
    </xf>
    <xf numFmtId="164" fontId="11" fillId="0" borderId="22" xfId="0" applyNumberFormat="1" applyFont="1" applyBorder="1" applyAlignment="1" applyProtection="1">
      <alignment horizontal="center" vertical="top" wrapText="1" readingOrder="1"/>
      <protection locked="0"/>
    </xf>
    <xf numFmtId="2" fontId="11" fillId="0" borderId="22" xfId="0" applyNumberFormat="1" applyFont="1" applyBorder="1" applyAlignment="1" applyProtection="1">
      <alignment horizontal="center" vertical="top" wrapText="1" readingOrder="1"/>
      <protection locked="0"/>
    </xf>
    <xf numFmtId="164" fontId="11" fillId="0" borderId="24" xfId="0" applyNumberFormat="1" applyFont="1" applyBorder="1" applyAlignment="1" applyProtection="1">
      <alignment horizontal="center" vertical="top" wrapText="1" readingOrder="1"/>
      <protection locked="0"/>
    </xf>
    <xf numFmtId="164" fontId="11" fillId="0" borderId="25" xfId="0" applyNumberFormat="1" applyFont="1" applyBorder="1" applyAlignment="1" applyProtection="1">
      <alignment horizontal="center" vertical="top" wrapText="1" readingOrder="1"/>
      <protection locked="0"/>
    </xf>
    <xf numFmtId="2" fontId="14" fillId="0" borderId="26" xfId="0" applyNumberFormat="1" applyFont="1" applyBorder="1" applyAlignment="1" applyProtection="1">
      <alignment horizontal="center" vertical="top" wrapText="1" readingOrder="1"/>
      <protection locked="0"/>
    </xf>
    <xf numFmtId="164" fontId="14" fillId="0" borderId="26" xfId="0" applyNumberFormat="1" applyFont="1" applyBorder="1" applyAlignment="1" applyProtection="1">
      <alignment horizontal="center" vertical="top" wrapText="1" readingOrder="1"/>
      <protection locked="0"/>
    </xf>
    <xf numFmtId="0" fontId="14" fillId="0" borderId="27" xfId="0" applyFont="1" applyBorder="1" applyAlignment="1" applyProtection="1">
      <alignment horizontal="left" vertical="top" wrapText="1" readingOrder="1"/>
      <protection locked="0"/>
    </xf>
    <xf numFmtId="0" fontId="11" fillId="0" borderId="28" xfId="0" applyFont="1" applyBorder="1" applyAlignment="1" applyProtection="1">
      <alignment horizontal="left" vertical="top" wrapText="1" readingOrder="1"/>
      <protection locked="0"/>
    </xf>
    <xf numFmtId="0" fontId="14" fillId="0" borderId="19" xfId="0" applyFont="1" applyBorder="1" applyAlignment="1" applyProtection="1">
      <alignment horizontal="center" vertical="top" wrapText="1" readingOrder="1"/>
      <protection locked="0"/>
    </xf>
    <xf numFmtId="0" fontId="14" fillId="0" borderId="14" xfId="0" applyFont="1" applyBorder="1" applyAlignment="1" applyProtection="1">
      <alignment horizontal="center" vertical="top" wrapText="1" readingOrder="1"/>
      <protection locked="0"/>
    </xf>
    <xf numFmtId="1" fontId="4" fillId="2" borderId="5" xfId="0" applyNumberFormat="1" applyFont="1" applyFill="1" applyBorder="1" applyAlignment="1" applyProtection="1">
      <alignment horizontal="left"/>
    </xf>
    <xf numFmtId="1" fontId="4" fillId="2" borderId="6" xfId="0" applyNumberFormat="1" applyFont="1" applyFill="1" applyBorder="1" applyAlignment="1" applyProtection="1">
      <alignment horizontal="left"/>
    </xf>
    <xf numFmtId="1" fontId="4" fillId="2" borderId="7" xfId="0" applyNumberFormat="1" applyFont="1" applyFill="1" applyBorder="1" applyAlignment="1" applyProtection="1">
      <alignment horizontal="left"/>
    </xf>
    <xf numFmtId="1" fontId="4" fillId="4" borderId="2" xfId="0" applyNumberFormat="1" applyFont="1" applyFill="1" applyBorder="1" applyAlignment="1" applyProtection="1">
      <alignment horizontal="center" vertical="center"/>
      <protection locked="0"/>
    </xf>
    <xf numFmtId="1" fontId="4" fillId="4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5" borderId="5" xfId="0" applyFont="1" applyFill="1" applyBorder="1" applyAlignment="1" applyProtection="1">
      <alignment horizontal="center"/>
      <protection locked="0"/>
    </xf>
    <xf numFmtId="0" fontId="4" fillId="5" borderId="6" xfId="0" applyFont="1" applyFill="1" applyBorder="1" applyAlignment="1" applyProtection="1">
      <alignment horizontal="center"/>
      <protection locked="0"/>
    </xf>
    <xf numFmtId="0" fontId="5" fillId="4" borderId="4" xfId="0" applyFont="1" applyFill="1" applyBorder="1" applyAlignment="1" applyProtection="1">
      <alignment horizontal="left"/>
      <protection locked="0"/>
    </xf>
    <xf numFmtId="0" fontId="4" fillId="4" borderId="2" xfId="0" applyFont="1" applyFill="1" applyBorder="1" applyAlignment="1" applyProtection="1">
      <alignment horizontal="center" vertical="center"/>
      <protection locked="0"/>
    </xf>
    <xf numFmtId="0" fontId="4" fillId="4" borderId="3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 wrapText="1" readingOrder="1"/>
      <protection locked="0"/>
    </xf>
    <xf numFmtId="0" fontId="10" fillId="0" borderId="0" xfId="0" applyFont="1" applyAlignment="1">
      <alignment vertical="center"/>
    </xf>
    <xf numFmtId="0" fontId="0" fillId="0" borderId="0" xfId="0"/>
    <xf numFmtId="0" fontId="3" fillId="0" borderId="0" xfId="0" applyFont="1" applyAlignment="1" applyProtection="1">
      <alignment horizontal="left" vertical="top" wrapText="1" readingOrder="1"/>
      <protection locked="0"/>
    </xf>
    <xf numFmtId="0" fontId="11" fillId="0" borderId="0" xfId="0" applyFont="1" applyAlignment="1" applyProtection="1">
      <alignment horizontal="left" vertical="top" wrapText="1" readingOrder="1"/>
      <protection locked="0"/>
    </xf>
    <xf numFmtId="0" fontId="6" fillId="0" borderId="0" xfId="0" applyFont="1"/>
    <xf numFmtId="0" fontId="11" fillId="0" borderId="0" xfId="0" applyFont="1" applyAlignment="1" applyProtection="1">
      <alignment horizontal="right" vertical="top" wrapText="1" readingOrder="1"/>
      <protection locked="0"/>
    </xf>
    <xf numFmtId="0" fontId="12" fillId="0" borderId="15" xfId="0" applyFont="1" applyBorder="1" applyAlignment="1" applyProtection="1">
      <alignment horizontal="center" vertical="center" wrapText="1" readingOrder="1"/>
      <protection locked="0"/>
    </xf>
    <xf numFmtId="0" fontId="6" fillId="0" borderId="11" xfId="0" applyFont="1" applyBorder="1" applyAlignment="1" applyProtection="1">
      <alignment horizontal="center" vertical="top" wrapText="1"/>
      <protection locked="0"/>
    </xf>
    <xf numFmtId="0" fontId="12" fillId="0" borderId="8" xfId="0" applyFont="1" applyBorder="1" applyAlignment="1" applyProtection="1">
      <alignment horizontal="center" vertical="center" wrapText="1" readingOrder="1"/>
      <protection locked="0"/>
    </xf>
    <xf numFmtId="0" fontId="6" fillId="0" borderId="11" xfId="0" applyFont="1" applyBorder="1" applyAlignment="1" applyProtection="1">
      <alignment vertical="top" wrapText="1"/>
      <protection locked="0"/>
    </xf>
    <xf numFmtId="0" fontId="13" fillId="0" borderId="8" xfId="0" applyFont="1" applyBorder="1" applyAlignment="1" applyProtection="1">
      <alignment horizontal="center" vertical="center" wrapText="1" readingOrder="1"/>
      <protection locked="0"/>
    </xf>
    <xf numFmtId="0" fontId="11" fillId="0" borderId="8" xfId="0" applyFont="1" applyBorder="1" applyAlignment="1" applyProtection="1">
      <alignment horizontal="center" vertical="top" wrapText="1" readingOrder="1"/>
      <protection locked="0"/>
    </xf>
    <xf numFmtId="0" fontId="6" fillId="0" borderId="9" xfId="0" applyFont="1" applyBorder="1" applyAlignment="1" applyProtection="1">
      <alignment vertical="top" wrapText="1"/>
      <protection locked="0"/>
    </xf>
    <xf numFmtId="0" fontId="6" fillId="0" borderId="10" xfId="0" applyFont="1" applyBorder="1" applyAlignment="1" applyProtection="1">
      <alignment vertical="top" wrapText="1"/>
      <protection locked="0"/>
    </xf>
    <xf numFmtId="0" fontId="11" fillId="0" borderId="8" xfId="0" applyFont="1" applyBorder="1" applyAlignment="1" applyProtection="1">
      <alignment horizontal="center" vertical="center" wrapText="1" readingOrder="1"/>
      <protection locked="0"/>
    </xf>
    <xf numFmtId="2" fontId="8" fillId="0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289891</xdr:colOff>
      <xdr:row>0</xdr:row>
      <xdr:rowOff>82831</xdr:rowOff>
    </xdr:from>
    <xdr:to>
      <xdr:col>12</xdr:col>
      <xdr:colOff>431109</xdr:colOff>
      <xdr:row>1</xdr:row>
      <xdr:rowOff>157374</xdr:rowOff>
    </xdr:to>
    <xdr:pic>
      <xdr:nvPicPr>
        <xdr:cNvPr id="4" name="รูปภาพ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2913" y="82831"/>
          <a:ext cx="571914" cy="7951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24"/>
  <sheetViews>
    <sheetView tabSelected="1" topLeftCell="BJ1" zoomScale="80" zoomScaleNormal="80" workbookViewId="0">
      <selection activeCell="DP10" sqref="DP10"/>
    </sheetView>
  </sheetViews>
  <sheetFormatPr defaultColWidth="9.140625" defaultRowHeight="16.5" x14ac:dyDescent="0.35"/>
  <cols>
    <col min="1" max="1" width="23.28515625" style="1" customWidth="1"/>
    <col min="2" max="2" width="12.42578125" style="1" customWidth="1"/>
    <col min="3" max="3" width="12.5703125" style="1" customWidth="1"/>
    <col min="4" max="4" width="21.5703125" style="1" customWidth="1"/>
    <col min="5" max="5" width="21.5703125" style="8" customWidth="1"/>
    <col min="6" max="6" width="18.7109375" style="1" customWidth="1"/>
    <col min="7" max="7" width="7.28515625" style="1" customWidth="1"/>
    <col min="8" max="74" width="4.85546875" style="2" customWidth="1"/>
    <col min="75" max="87" width="4.85546875" style="1" customWidth="1"/>
    <col min="88" max="99" width="4.85546875" style="4" customWidth="1"/>
    <col min="100" max="100" width="4.85546875" style="8" customWidth="1"/>
    <col min="101" max="101" width="4.85546875" style="4" customWidth="1"/>
    <col min="102" max="109" width="5.85546875" style="1" customWidth="1"/>
    <col min="110" max="110" width="6.7109375" style="3" customWidth="1"/>
    <col min="111" max="111" width="7.42578125" style="2" customWidth="1"/>
    <col min="112" max="112" width="6.5703125" style="1" customWidth="1"/>
    <col min="113" max="113" width="7.42578125" style="2" customWidth="1"/>
    <col min="114" max="114" width="6.7109375" style="3" customWidth="1"/>
    <col min="115" max="115" width="7.140625" style="2" customWidth="1"/>
    <col min="116" max="116" width="6.5703125" style="3" customWidth="1"/>
    <col min="117" max="117" width="6.85546875" style="2" customWidth="1"/>
    <col min="118" max="118" width="6.5703125" style="1" customWidth="1"/>
    <col min="119" max="119" width="6.42578125" style="1" customWidth="1"/>
    <col min="120" max="16384" width="9.140625" style="1"/>
  </cols>
  <sheetData>
    <row r="1" spans="1:119" s="13" customFormat="1" ht="18.75" x14ac:dyDescent="0.3">
      <c r="A1" s="91"/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2"/>
      <c r="DG1" s="40"/>
      <c r="DI1" s="40"/>
      <c r="DK1" s="40"/>
      <c r="DM1" s="40"/>
    </row>
    <row r="2" spans="1:119" s="13" customFormat="1" ht="18.75" x14ac:dyDescent="0.3">
      <c r="A2" s="94" t="s">
        <v>7</v>
      </c>
      <c r="B2" s="94"/>
      <c r="C2" s="94"/>
      <c r="D2" s="94"/>
      <c r="E2" s="94"/>
      <c r="F2" s="94"/>
      <c r="G2" s="94"/>
      <c r="H2" s="14" t="s">
        <v>8</v>
      </c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6" t="s">
        <v>9</v>
      </c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8"/>
      <c r="CY2" s="19"/>
      <c r="CZ2" s="19"/>
      <c r="DA2" s="19"/>
      <c r="DB2" s="19"/>
      <c r="DC2" s="19"/>
      <c r="DD2" s="19"/>
      <c r="DE2" s="19"/>
      <c r="DF2" s="19"/>
      <c r="DG2" s="41"/>
      <c r="DH2" s="19"/>
      <c r="DI2" s="41"/>
      <c r="DJ2" s="19"/>
      <c r="DK2" s="41"/>
      <c r="DL2" s="19"/>
      <c r="DM2" s="41"/>
      <c r="DN2" s="19"/>
      <c r="DO2" s="19"/>
    </row>
    <row r="3" spans="1:119" s="13" customFormat="1" ht="18.75" x14ac:dyDescent="0.3">
      <c r="A3" s="95" t="s">
        <v>0</v>
      </c>
      <c r="B3" s="89" t="s">
        <v>1</v>
      </c>
      <c r="C3" s="89" t="s">
        <v>2</v>
      </c>
      <c r="D3" s="95" t="s">
        <v>3</v>
      </c>
      <c r="E3" s="20"/>
      <c r="F3" s="89" t="s">
        <v>4</v>
      </c>
      <c r="G3" s="89" t="s">
        <v>5</v>
      </c>
      <c r="H3" s="92" t="s">
        <v>6</v>
      </c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21" t="s">
        <v>14</v>
      </c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86" t="s">
        <v>13</v>
      </c>
      <c r="CY3" s="87"/>
      <c r="CZ3" s="87"/>
      <c r="DA3" s="87"/>
      <c r="DB3" s="87"/>
      <c r="DC3" s="87"/>
      <c r="DD3" s="87"/>
      <c r="DE3" s="87"/>
      <c r="DF3" s="87"/>
      <c r="DG3" s="87"/>
      <c r="DH3" s="87"/>
      <c r="DI3" s="87"/>
      <c r="DJ3" s="87"/>
      <c r="DK3" s="87"/>
      <c r="DL3" s="87"/>
      <c r="DM3" s="87"/>
      <c r="DN3" s="87"/>
      <c r="DO3" s="88"/>
    </row>
    <row r="4" spans="1:119" s="13" customFormat="1" ht="18.75" x14ac:dyDescent="0.3">
      <c r="A4" s="96"/>
      <c r="B4" s="90"/>
      <c r="C4" s="90"/>
      <c r="D4" s="96"/>
      <c r="E4" s="24" t="s">
        <v>32</v>
      </c>
      <c r="F4" s="90"/>
      <c r="G4" s="90"/>
      <c r="H4" s="25">
        <v>1</v>
      </c>
      <c r="I4" s="25">
        <v>2</v>
      </c>
      <c r="J4" s="25">
        <v>3</v>
      </c>
      <c r="K4" s="25">
        <v>4</v>
      </c>
      <c r="L4" s="25">
        <v>6</v>
      </c>
      <c r="M4" s="25">
        <v>9</v>
      </c>
      <c r="N4" s="25">
        <v>11</v>
      </c>
      <c r="O4" s="25">
        <v>12</v>
      </c>
      <c r="P4" s="25">
        <v>14</v>
      </c>
      <c r="Q4" s="25">
        <v>15</v>
      </c>
      <c r="R4" s="25">
        <v>16</v>
      </c>
      <c r="S4" s="25">
        <v>17</v>
      </c>
      <c r="T4" s="25">
        <v>18</v>
      </c>
      <c r="U4" s="25">
        <v>19</v>
      </c>
      <c r="V4" s="25">
        <v>21</v>
      </c>
      <c r="W4" s="25">
        <v>23</v>
      </c>
      <c r="X4" s="25">
        <v>25</v>
      </c>
      <c r="Y4" s="25">
        <v>26</v>
      </c>
      <c r="Z4" s="25">
        <v>27</v>
      </c>
      <c r="AA4" s="25">
        <v>29</v>
      </c>
      <c r="AB4" s="25">
        <v>31</v>
      </c>
      <c r="AC4" s="25">
        <v>33</v>
      </c>
      <c r="AD4" s="25">
        <v>35</v>
      </c>
      <c r="AE4" s="25">
        <v>7.1</v>
      </c>
      <c r="AF4" s="25">
        <v>7.2</v>
      </c>
      <c r="AG4" s="25">
        <v>22.1</v>
      </c>
      <c r="AH4" s="25">
        <v>22.2</v>
      </c>
      <c r="AI4" s="25">
        <v>32.1</v>
      </c>
      <c r="AJ4" s="25">
        <v>32.200000000000003</v>
      </c>
      <c r="AK4" s="25">
        <v>5.0999999999999996</v>
      </c>
      <c r="AL4" s="25">
        <v>5.2</v>
      </c>
      <c r="AM4" s="25">
        <v>5.3</v>
      </c>
      <c r="AN4" s="25">
        <v>5.4</v>
      </c>
      <c r="AO4" s="25">
        <v>13.1</v>
      </c>
      <c r="AP4" s="25">
        <v>13.2</v>
      </c>
      <c r="AQ4" s="25">
        <v>13.3</v>
      </c>
      <c r="AR4" s="25">
        <v>13.4</v>
      </c>
      <c r="AS4" s="25">
        <v>30.1</v>
      </c>
      <c r="AT4" s="25">
        <v>30.2</v>
      </c>
      <c r="AU4" s="25">
        <v>30.3</v>
      </c>
      <c r="AV4" s="25">
        <v>30.4</v>
      </c>
      <c r="AW4" s="25">
        <v>8</v>
      </c>
      <c r="AX4" s="25">
        <v>20</v>
      </c>
      <c r="AY4" s="25">
        <v>34</v>
      </c>
      <c r="AZ4" s="25">
        <v>10</v>
      </c>
      <c r="BA4" s="25">
        <v>24</v>
      </c>
      <c r="BB4" s="25">
        <v>28</v>
      </c>
      <c r="BC4" s="66">
        <v>1</v>
      </c>
      <c r="BD4" s="66">
        <v>2</v>
      </c>
      <c r="BE4" s="66">
        <v>3</v>
      </c>
      <c r="BF4" s="66">
        <v>4</v>
      </c>
      <c r="BG4" s="66">
        <v>6</v>
      </c>
      <c r="BH4" s="66">
        <v>9</v>
      </c>
      <c r="BI4" s="66">
        <v>11</v>
      </c>
      <c r="BJ4" s="66">
        <v>12</v>
      </c>
      <c r="BK4" s="66">
        <v>14</v>
      </c>
      <c r="BL4" s="66">
        <v>15</v>
      </c>
      <c r="BM4" s="66">
        <v>16</v>
      </c>
      <c r="BN4" s="66">
        <v>17</v>
      </c>
      <c r="BO4" s="66">
        <v>18</v>
      </c>
      <c r="BP4" s="66">
        <v>19</v>
      </c>
      <c r="BQ4" s="66">
        <v>21</v>
      </c>
      <c r="BR4" s="66">
        <v>23</v>
      </c>
      <c r="BS4" s="66">
        <v>25</v>
      </c>
      <c r="BT4" s="66">
        <v>26</v>
      </c>
      <c r="BU4" s="66">
        <v>27</v>
      </c>
      <c r="BV4" s="66">
        <v>29</v>
      </c>
      <c r="BW4" s="66">
        <v>31</v>
      </c>
      <c r="BX4" s="66">
        <v>33</v>
      </c>
      <c r="BY4" s="66">
        <v>35</v>
      </c>
      <c r="BZ4" s="66">
        <v>7.1</v>
      </c>
      <c r="CA4" s="66">
        <v>7.2</v>
      </c>
      <c r="CB4" s="66">
        <v>22.1</v>
      </c>
      <c r="CC4" s="66">
        <v>22.2</v>
      </c>
      <c r="CD4" s="66">
        <v>32.1</v>
      </c>
      <c r="CE4" s="66">
        <v>32.200000000000003</v>
      </c>
      <c r="CF4" s="66">
        <v>5.0999999999999996</v>
      </c>
      <c r="CG4" s="66">
        <v>5.2</v>
      </c>
      <c r="CH4" s="66">
        <v>5.3</v>
      </c>
      <c r="CI4" s="66">
        <v>5.4</v>
      </c>
      <c r="CJ4" s="66">
        <v>13.1</v>
      </c>
      <c r="CK4" s="66">
        <v>13.2</v>
      </c>
      <c r="CL4" s="66">
        <v>13.3</v>
      </c>
      <c r="CM4" s="66">
        <v>13.4</v>
      </c>
      <c r="CN4" s="66">
        <v>30.1</v>
      </c>
      <c r="CO4" s="66">
        <v>30.2</v>
      </c>
      <c r="CP4" s="66">
        <v>30.3</v>
      </c>
      <c r="CQ4" s="66">
        <v>30.4</v>
      </c>
      <c r="CR4" s="66">
        <v>8</v>
      </c>
      <c r="CS4" s="66">
        <v>20</v>
      </c>
      <c r="CT4" s="66">
        <v>34</v>
      </c>
      <c r="CU4" s="66">
        <v>10</v>
      </c>
      <c r="CV4" s="66">
        <v>24</v>
      </c>
      <c r="CW4" s="66">
        <v>28</v>
      </c>
      <c r="CX4" s="67" t="s">
        <v>34</v>
      </c>
      <c r="CY4" s="57" t="s">
        <v>44</v>
      </c>
      <c r="CZ4" s="57" t="s">
        <v>45</v>
      </c>
      <c r="DA4" s="57" t="s">
        <v>46</v>
      </c>
      <c r="DB4" s="57" t="s">
        <v>47</v>
      </c>
      <c r="DC4" s="57" t="s">
        <v>35</v>
      </c>
      <c r="DD4" s="57" t="s">
        <v>48</v>
      </c>
      <c r="DE4" s="57" t="s">
        <v>36</v>
      </c>
      <c r="DF4" s="57" t="s">
        <v>30</v>
      </c>
      <c r="DG4" s="57" t="s">
        <v>11</v>
      </c>
      <c r="DH4" s="57" t="s">
        <v>49</v>
      </c>
      <c r="DI4" s="57" t="s">
        <v>11</v>
      </c>
      <c r="DJ4" s="57" t="s">
        <v>12</v>
      </c>
      <c r="DK4" s="57" t="s">
        <v>11</v>
      </c>
      <c r="DL4" s="57" t="s">
        <v>31</v>
      </c>
      <c r="DM4" s="57" t="s">
        <v>11</v>
      </c>
      <c r="DN4" s="57" t="s">
        <v>10</v>
      </c>
      <c r="DO4" s="57" t="s">
        <v>11</v>
      </c>
    </row>
    <row r="5" spans="1:119" s="13" customFormat="1" ht="21" x14ac:dyDescent="0.35">
      <c r="A5" s="96"/>
      <c r="B5" s="90"/>
      <c r="C5" s="90"/>
      <c r="D5" s="96"/>
      <c r="E5" s="24" t="s">
        <v>33</v>
      </c>
      <c r="F5" s="90"/>
      <c r="G5" s="90"/>
      <c r="H5" s="39">
        <v>4</v>
      </c>
      <c r="I5" s="39">
        <v>3</v>
      </c>
      <c r="J5" s="39">
        <v>3</v>
      </c>
      <c r="K5" s="39">
        <v>1</v>
      </c>
      <c r="L5" s="39">
        <v>2</v>
      </c>
      <c r="M5" s="39">
        <v>1</v>
      </c>
      <c r="N5" s="39">
        <v>4</v>
      </c>
      <c r="O5" s="39">
        <v>1</v>
      </c>
      <c r="P5" s="39">
        <v>2</v>
      </c>
      <c r="Q5" s="39">
        <v>2</v>
      </c>
      <c r="R5" s="39">
        <v>4</v>
      </c>
      <c r="S5" s="39">
        <v>1</v>
      </c>
      <c r="T5" s="39">
        <v>3</v>
      </c>
      <c r="U5" s="39">
        <v>3</v>
      </c>
      <c r="V5" s="39">
        <v>2</v>
      </c>
      <c r="W5" s="39">
        <v>2</v>
      </c>
      <c r="X5" s="39">
        <v>3</v>
      </c>
      <c r="Y5" s="39">
        <v>3</v>
      </c>
      <c r="Z5" s="39">
        <v>1</v>
      </c>
      <c r="AA5" s="39">
        <v>4</v>
      </c>
      <c r="AB5" s="39">
        <v>1</v>
      </c>
      <c r="AC5" s="39">
        <v>3</v>
      </c>
      <c r="AD5" s="39">
        <v>4</v>
      </c>
      <c r="AE5" s="38">
        <v>1</v>
      </c>
      <c r="AF5" s="38">
        <v>5</v>
      </c>
      <c r="AG5" s="38">
        <v>4</v>
      </c>
      <c r="AH5" s="38">
        <v>5</v>
      </c>
      <c r="AI5" s="38">
        <v>1</v>
      </c>
      <c r="AJ5" s="38">
        <v>6</v>
      </c>
      <c r="AK5" s="68">
        <v>1</v>
      </c>
      <c r="AL5" s="68">
        <v>1</v>
      </c>
      <c r="AM5" s="68">
        <v>2</v>
      </c>
      <c r="AN5" s="68">
        <v>2</v>
      </c>
      <c r="AO5" s="68">
        <v>2</v>
      </c>
      <c r="AP5" s="68">
        <v>1</v>
      </c>
      <c r="AQ5" s="68">
        <v>1</v>
      </c>
      <c r="AR5" s="68">
        <v>2</v>
      </c>
      <c r="AS5" s="68">
        <v>2</v>
      </c>
      <c r="AT5" s="68">
        <v>1</v>
      </c>
      <c r="AU5" s="68">
        <v>1</v>
      </c>
      <c r="AV5" s="68">
        <v>1</v>
      </c>
      <c r="AW5" s="37">
        <v>3</v>
      </c>
      <c r="AX5" s="37">
        <v>3</v>
      </c>
      <c r="AY5" s="37">
        <v>3</v>
      </c>
      <c r="AZ5" s="69">
        <v>5</v>
      </c>
      <c r="BA5" s="70">
        <v>5</v>
      </c>
      <c r="BB5" s="70">
        <v>5</v>
      </c>
      <c r="BC5" s="59">
        <f>IF(H5=4,2,0)</f>
        <v>2</v>
      </c>
      <c r="BD5" s="59">
        <f>IF(I5=3,2,0)</f>
        <v>2</v>
      </c>
      <c r="BE5" s="59">
        <f>IF(J5=3,2,0)</f>
        <v>2</v>
      </c>
      <c r="BF5" s="59">
        <f>IF(K5=1,2,0)</f>
        <v>2</v>
      </c>
      <c r="BG5" s="59">
        <f>IF(L5=2,2,0)</f>
        <v>2</v>
      </c>
      <c r="BH5" s="59">
        <f>IF(M5=1,2,0)</f>
        <v>2</v>
      </c>
      <c r="BI5" s="59">
        <f>IF(N5=4,2,0)</f>
        <v>2</v>
      </c>
      <c r="BJ5" s="59">
        <f>IF(O5=1,2,0)</f>
        <v>2</v>
      </c>
      <c r="BK5" s="59">
        <f>IF(P5=2,2,0)</f>
        <v>2</v>
      </c>
      <c r="BL5" s="59">
        <f>IF(Q5=2,2,0)</f>
        <v>2</v>
      </c>
      <c r="BM5" s="59">
        <f>IF(R5=4,2,0)</f>
        <v>2</v>
      </c>
      <c r="BN5" s="59">
        <f>IF(S5=1,2,0)</f>
        <v>2</v>
      </c>
      <c r="BO5" s="59">
        <f>IF(T5=3,2,0)</f>
        <v>2</v>
      </c>
      <c r="BP5" s="59">
        <f>IF(U5=3,2,0)</f>
        <v>2</v>
      </c>
      <c r="BQ5" s="59">
        <f>IF(V5=2,2,0)</f>
        <v>2</v>
      </c>
      <c r="BR5" s="59">
        <f>IF(W5=2,2,0)</f>
        <v>2</v>
      </c>
      <c r="BS5" s="59">
        <f>IF(X5=3,2,0)</f>
        <v>2</v>
      </c>
      <c r="BT5" s="59">
        <f>IF(Y5=3,2,0)</f>
        <v>2</v>
      </c>
      <c r="BU5" s="59">
        <f>IF(Z5=1,2,0)</f>
        <v>2</v>
      </c>
      <c r="BV5" s="59">
        <f>IF(AA5=4,2,0)</f>
        <v>2</v>
      </c>
      <c r="BW5" s="59">
        <f>IF(AB5=1,2,0)</f>
        <v>2</v>
      </c>
      <c r="BX5" s="59">
        <f>IF(AC5=3,2,0)</f>
        <v>2</v>
      </c>
      <c r="BY5" s="59">
        <f>IF(AD5=4,2,0)</f>
        <v>2</v>
      </c>
      <c r="BZ5" s="59">
        <f>IF(OR(AE5=1,AE5=5),2,0)</f>
        <v>2</v>
      </c>
      <c r="CA5" s="59">
        <f>IF(OR(AF5=1,AF5=5),2,0)</f>
        <v>2</v>
      </c>
      <c r="CB5" s="59">
        <f>IF(OR(AG5=4,AG5=5),2,0)</f>
        <v>2</v>
      </c>
      <c r="CC5" s="59">
        <f>IF(OR(AH5=4,AH5=5),2,0)</f>
        <v>2</v>
      </c>
      <c r="CD5" s="59">
        <f>IF(OR(AI5=1,AI5=6),2,0)</f>
        <v>2</v>
      </c>
      <c r="CE5" s="59">
        <f>IF(OR(AJ5=1,AJ5=6),2,0)</f>
        <v>2</v>
      </c>
      <c r="CF5" s="59">
        <f>IF(AK5=1,1.5,0)</f>
        <v>1.5</v>
      </c>
      <c r="CG5" s="59">
        <f>IF(AL5=1,1.5,0)</f>
        <v>1.5</v>
      </c>
      <c r="CH5" s="59">
        <f>IF(AM5=2,1.5,0)</f>
        <v>1.5</v>
      </c>
      <c r="CI5" s="59">
        <f>IF(AN5=2,1.5,0)</f>
        <v>1.5</v>
      </c>
      <c r="CJ5" s="59">
        <f>IF(AO5=2,1.5,0)</f>
        <v>1.5</v>
      </c>
      <c r="CK5" s="59">
        <f>IF(AP5=1,1.5,0)</f>
        <v>1.5</v>
      </c>
      <c r="CL5" s="59">
        <f>IF(AQ5=1,1.5,0)</f>
        <v>1.5</v>
      </c>
      <c r="CM5" s="59">
        <f>IF(AR5=2,1.5,0)</f>
        <v>1.5</v>
      </c>
      <c r="CN5" s="59">
        <f>IF(AS5=2,1.5,0)</f>
        <v>1.5</v>
      </c>
      <c r="CO5" s="59">
        <f>IF(AT5=1,1.5,0)</f>
        <v>1.5</v>
      </c>
      <c r="CP5" s="59">
        <f>IF(AU5=1,1.5,0)</f>
        <v>1.5</v>
      </c>
      <c r="CQ5" s="59">
        <f>IF(AV5=1,1.5,0)</f>
        <v>1.5</v>
      </c>
      <c r="CR5" s="59">
        <f t="shared" ref="CR5:CW5" si="0">AW5</f>
        <v>3</v>
      </c>
      <c r="CS5" s="59">
        <f t="shared" si="0"/>
        <v>3</v>
      </c>
      <c r="CT5" s="59">
        <f t="shared" si="0"/>
        <v>3</v>
      </c>
      <c r="CU5" s="59">
        <f t="shared" si="0"/>
        <v>5</v>
      </c>
      <c r="CV5" s="59">
        <f t="shared" si="0"/>
        <v>5</v>
      </c>
      <c r="CW5" s="59">
        <f t="shared" si="0"/>
        <v>5</v>
      </c>
      <c r="CX5" s="60">
        <f>SUM(BC5+BD5+BE5+BF5+CF5+CG5+CH5+CI5+BG5+BZ5+CA5+CR5+BH5+CU5)</f>
        <v>30</v>
      </c>
      <c r="CY5" s="60">
        <f>SUM(BI5+BJ5)</f>
        <v>4</v>
      </c>
      <c r="CZ5" s="60">
        <f>SUM(CJ5+CK5+CL5+CM5+BK5+BL5+BM5)</f>
        <v>12</v>
      </c>
      <c r="DA5" s="60">
        <f>SUM(BN5+BO5+BP5+CS5)</f>
        <v>9</v>
      </c>
      <c r="DB5" s="60">
        <f>SUM(BQ5+CB5+CC5+BR5+CV5)</f>
        <v>13</v>
      </c>
      <c r="DC5" s="60">
        <f>SUM(BS5+BT5)</f>
        <v>4</v>
      </c>
      <c r="DD5" s="60">
        <f>SUM(BU5+CW5+BV5+CN5+CO5+CP5+CQ5+BW5+CD5+CE5)</f>
        <v>21</v>
      </c>
      <c r="DE5" s="60">
        <f>SUM(BX5+CT5+BY5)</f>
        <v>7</v>
      </c>
      <c r="DF5" s="113">
        <f>SUM(CX5,CY5)</f>
        <v>34</v>
      </c>
      <c r="DG5" s="62" t="str">
        <f>IF(DF5&lt;8.5,"ปรับปรุง",IF(DF5&lt;17,"พอใช้",IF(DF5&lt;25.5,"ดี",IF(DF5&gt;=25.5,"ดีมาก"))))</f>
        <v>ดีมาก</v>
      </c>
      <c r="DH5" s="113">
        <f>SUM(CZ5+DA5+DB5)</f>
        <v>34</v>
      </c>
      <c r="DI5" s="62" t="str">
        <f>IF(DH5&lt;8.5,"ปรับปรุง",IF(DH5&lt;17,"พอใช้",IF(DH5&lt;25.5,"ดี",IF(DH5&gt;=25.5,"ดีมาก"))))</f>
        <v>ดีมาก</v>
      </c>
      <c r="DJ5" s="113">
        <f>SUM(DC5+DD5)</f>
        <v>25</v>
      </c>
      <c r="DK5" s="62" t="str">
        <f>IF(DJ5&lt;6.25,"ปรับปรุง",IF(DJ5&lt;12.5,"พอใช้",IF(DJ5&lt;18.75,"ดี",IF(DJ5&gt;=18.75,"ดีมาก"))))</f>
        <v>ดีมาก</v>
      </c>
      <c r="DL5" s="113">
        <f>SUM(DE5)</f>
        <v>7</v>
      </c>
      <c r="DM5" s="62" t="str">
        <f>IF(DL5&lt;1.75,"ปรับปรุง",IF(DL5&lt;3.5,"พอใช้",IF(DL5&lt;5.25,"ดี",IF(DL5&gt;=5.25,"ดีมาก"))))</f>
        <v>ดีมาก</v>
      </c>
      <c r="DN5" s="63">
        <f>SUM(DF5+DH5+DJ5+DL5)</f>
        <v>100</v>
      </c>
      <c r="DO5" s="64" t="str">
        <f>IF(DN5&lt;25,"ปรับปรุง",IF(DN5&lt;50,"พอใช้",IF(DN5&lt;75,"ดี",IF(DN5&gt;=75,"ดีมาก"))))</f>
        <v>ดีมาก</v>
      </c>
    </row>
    <row r="6" spans="1:119" s="9" customFormat="1" ht="23.25" x14ac:dyDescent="0.5">
      <c r="A6" s="5"/>
      <c r="B6" s="6"/>
      <c r="C6" s="6"/>
      <c r="D6" s="5"/>
      <c r="E6" s="5"/>
      <c r="F6" s="6"/>
      <c r="G6" s="7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9"/>
      <c r="BD6" s="59"/>
      <c r="BE6" s="59"/>
      <c r="BF6" s="59"/>
      <c r="BG6" s="59"/>
      <c r="BH6" s="59"/>
      <c r="BI6" s="59"/>
      <c r="BJ6" s="59"/>
      <c r="BK6" s="59"/>
      <c r="BL6" s="59"/>
      <c r="BM6" s="59"/>
      <c r="BN6" s="59"/>
      <c r="BO6" s="59"/>
      <c r="BP6" s="59"/>
      <c r="BQ6" s="59"/>
      <c r="BR6" s="59"/>
      <c r="BS6" s="59"/>
      <c r="BT6" s="59"/>
      <c r="BU6" s="59"/>
      <c r="BV6" s="59"/>
      <c r="BW6" s="59"/>
      <c r="BX6" s="59"/>
      <c r="BY6" s="59"/>
      <c r="BZ6" s="59"/>
      <c r="CA6" s="59"/>
      <c r="CB6" s="59"/>
      <c r="CC6" s="59"/>
      <c r="CD6" s="59"/>
      <c r="CE6" s="59"/>
      <c r="CF6" s="59"/>
      <c r="CG6" s="59"/>
      <c r="CH6" s="59"/>
      <c r="CI6" s="59"/>
      <c r="CJ6" s="59"/>
      <c r="CK6" s="59"/>
      <c r="CL6" s="59"/>
      <c r="CM6" s="59"/>
      <c r="CN6" s="59"/>
      <c r="CO6" s="59"/>
      <c r="CP6" s="59"/>
      <c r="CQ6" s="59"/>
      <c r="CR6" s="59"/>
      <c r="CS6" s="59"/>
      <c r="CT6" s="59"/>
      <c r="CU6" s="59"/>
      <c r="CV6" s="59"/>
      <c r="CW6" s="59"/>
      <c r="CX6" s="60"/>
      <c r="CY6" s="60"/>
      <c r="CZ6" s="60"/>
      <c r="DA6" s="60"/>
      <c r="DB6" s="60"/>
      <c r="DC6" s="60"/>
      <c r="DD6" s="60"/>
      <c r="DE6" s="60"/>
      <c r="DF6" s="61"/>
      <c r="DG6" s="62"/>
      <c r="DH6" s="61"/>
      <c r="DI6" s="62"/>
      <c r="DJ6" s="61"/>
      <c r="DK6" s="62"/>
      <c r="DL6" s="61"/>
      <c r="DM6" s="62"/>
      <c r="DN6" s="63"/>
      <c r="DO6" s="64"/>
    </row>
    <row r="7" spans="1:119" s="9" customFormat="1" ht="23.25" x14ac:dyDescent="0.5">
      <c r="A7" s="5"/>
      <c r="B7" s="6"/>
      <c r="C7" s="6"/>
      <c r="D7" s="5"/>
      <c r="E7" s="5"/>
      <c r="F7" s="6"/>
      <c r="G7" s="7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9"/>
      <c r="BD7" s="59"/>
      <c r="BE7" s="59"/>
      <c r="BF7" s="59"/>
      <c r="BG7" s="59"/>
      <c r="BH7" s="59"/>
      <c r="BI7" s="59"/>
      <c r="BJ7" s="59"/>
      <c r="BK7" s="59"/>
      <c r="BL7" s="59"/>
      <c r="BM7" s="59"/>
      <c r="BN7" s="59"/>
      <c r="BO7" s="59"/>
      <c r="BP7" s="59"/>
      <c r="BQ7" s="59"/>
      <c r="BR7" s="59"/>
      <c r="BS7" s="59"/>
      <c r="BT7" s="59"/>
      <c r="BU7" s="59"/>
      <c r="BV7" s="59"/>
      <c r="BW7" s="59"/>
      <c r="BX7" s="59"/>
      <c r="BY7" s="59"/>
      <c r="BZ7" s="59"/>
      <c r="CA7" s="59"/>
      <c r="CB7" s="59"/>
      <c r="CC7" s="59"/>
      <c r="CD7" s="59"/>
      <c r="CE7" s="59"/>
      <c r="CF7" s="59"/>
      <c r="CG7" s="59"/>
      <c r="CH7" s="59"/>
      <c r="CI7" s="59"/>
      <c r="CJ7" s="59"/>
      <c r="CK7" s="59"/>
      <c r="CL7" s="59"/>
      <c r="CM7" s="59"/>
      <c r="CN7" s="59"/>
      <c r="CO7" s="59"/>
      <c r="CP7" s="59"/>
      <c r="CQ7" s="59"/>
      <c r="CR7" s="59"/>
      <c r="CS7" s="59"/>
      <c r="CT7" s="59"/>
      <c r="CU7" s="59"/>
      <c r="CV7" s="59"/>
      <c r="CW7" s="59"/>
      <c r="CX7" s="60"/>
      <c r="CY7" s="60"/>
      <c r="CZ7" s="60"/>
      <c r="DA7" s="60"/>
      <c r="DB7" s="60"/>
      <c r="DC7" s="60"/>
      <c r="DD7" s="60"/>
      <c r="DE7" s="60"/>
      <c r="DF7" s="61"/>
      <c r="DG7" s="62"/>
      <c r="DH7" s="61"/>
      <c r="DI7" s="62"/>
      <c r="DJ7" s="61"/>
      <c r="DK7" s="62"/>
      <c r="DL7" s="61"/>
      <c r="DM7" s="62"/>
      <c r="DN7" s="63"/>
      <c r="DO7" s="64"/>
    </row>
    <row r="8" spans="1:119" s="9" customFormat="1" ht="23.25" x14ac:dyDescent="0.5">
      <c r="A8" s="5"/>
      <c r="B8" s="6"/>
      <c r="C8" s="6"/>
      <c r="D8" s="5"/>
      <c r="E8" s="5"/>
      <c r="F8" s="6"/>
      <c r="G8" s="7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59"/>
      <c r="CK8" s="59"/>
      <c r="CL8" s="59"/>
      <c r="CM8" s="59"/>
      <c r="CN8" s="59"/>
      <c r="CO8" s="59"/>
      <c r="CP8" s="59"/>
      <c r="CQ8" s="59"/>
      <c r="CR8" s="59"/>
      <c r="CS8" s="59"/>
      <c r="CT8" s="59"/>
      <c r="CU8" s="59"/>
      <c r="CV8" s="59"/>
      <c r="CW8" s="59"/>
      <c r="CX8" s="60"/>
      <c r="CY8" s="60"/>
      <c r="CZ8" s="60"/>
      <c r="DA8" s="60"/>
      <c r="DB8" s="60"/>
      <c r="DC8" s="60"/>
      <c r="DD8" s="60"/>
      <c r="DE8" s="60"/>
      <c r="DF8" s="61"/>
      <c r="DG8" s="62"/>
      <c r="DH8" s="61"/>
      <c r="DI8" s="62"/>
      <c r="DJ8" s="61"/>
      <c r="DK8" s="62"/>
      <c r="DL8" s="61"/>
      <c r="DM8" s="62"/>
      <c r="DN8" s="63"/>
      <c r="DO8" s="64"/>
    </row>
    <row r="9" spans="1:119" s="9" customFormat="1" ht="23.25" x14ac:dyDescent="0.5">
      <c r="A9" s="5"/>
      <c r="B9" s="6"/>
      <c r="C9" s="6"/>
      <c r="D9" s="5"/>
      <c r="E9" s="5"/>
      <c r="F9" s="6"/>
      <c r="G9" s="7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9"/>
      <c r="BD9" s="59"/>
      <c r="BE9" s="59"/>
      <c r="BF9" s="59"/>
      <c r="BG9" s="59"/>
      <c r="BH9" s="59"/>
      <c r="BI9" s="59"/>
      <c r="BJ9" s="59"/>
      <c r="BK9" s="59"/>
      <c r="BL9" s="59"/>
      <c r="BM9" s="59"/>
      <c r="BN9" s="59"/>
      <c r="BO9" s="59"/>
      <c r="BP9" s="59"/>
      <c r="BQ9" s="59"/>
      <c r="BR9" s="59"/>
      <c r="BS9" s="59"/>
      <c r="BT9" s="59"/>
      <c r="BU9" s="59"/>
      <c r="BV9" s="59"/>
      <c r="BW9" s="59"/>
      <c r="BX9" s="59"/>
      <c r="BY9" s="59"/>
      <c r="BZ9" s="59"/>
      <c r="CA9" s="59"/>
      <c r="CB9" s="59"/>
      <c r="CC9" s="59"/>
      <c r="CD9" s="59"/>
      <c r="CE9" s="59"/>
      <c r="CF9" s="59"/>
      <c r="CG9" s="59"/>
      <c r="CH9" s="59"/>
      <c r="CI9" s="59"/>
      <c r="CJ9" s="59"/>
      <c r="CK9" s="59"/>
      <c r="CL9" s="59"/>
      <c r="CM9" s="59"/>
      <c r="CN9" s="59"/>
      <c r="CO9" s="59"/>
      <c r="CP9" s="59"/>
      <c r="CQ9" s="59"/>
      <c r="CR9" s="59"/>
      <c r="CS9" s="59"/>
      <c r="CT9" s="59"/>
      <c r="CU9" s="59"/>
      <c r="CV9" s="59"/>
      <c r="CW9" s="59"/>
      <c r="CX9" s="60"/>
      <c r="CY9" s="60"/>
      <c r="CZ9" s="60"/>
      <c r="DA9" s="60"/>
      <c r="DB9" s="60"/>
      <c r="DC9" s="60"/>
      <c r="DD9" s="60"/>
      <c r="DE9" s="60"/>
      <c r="DF9" s="61"/>
      <c r="DG9" s="62"/>
      <c r="DH9" s="61"/>
      <c r="DI9" s="62"/>
      <c r="DJ9" s="61"/>
      <c r="DK9" s="62"/>
      <c r="DL9" s="61"/>
      <c r="DM9" s="62"/>
      <c r="DN9" s="63"/>
      <c r="DO9" s="64"/>
    </row>
    <row r="10" spans="1:119" s="9" customFormat="1" ht="23.25" x14ac:dyDescent="0.5">
      <c r="A10" s="5"/>
      <c r="B10" s="6"/>
      <c r="C10" s="6"/>
      <c r="D10" s="5"/>
      <c r="E10" s="5"/>
      <c r="F10" s="6"/>
      <c r="G10" s="7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9"/>
      <c r="BD10" s="59"/>
      <c r="BE10" s="59"/>
      <c r="BF10" s="59"/>
      <c r="BG10" s="59"/>
      <c r="BH10" s="59"/>
      <c r="BI10" s="59"/>
      <c r="BJ10" s="59"/>
      <c r="BK10" s="59"/>
      <c r="BL10" s="59"/>
      <c r="BM10" s="59"/>
      <c r="BN10" s="59"/>
      <c r="BO10" s="59"/>
      <c r="BP10" s="59"/>
      <c r="BQ10" s="59"/>
      <c r="BR10" s="59"/>
      <c r="BS10" s="59"/>
      <c r="BT10" s="59"/>
      <c r="BU10" s="59"/>
      <c r="BV10" s="59"/>
      <c r="BW10" s="59"/>
      <c r="BX10" s="59"/>
      <c r="BY10" s="59"/>
      <c r="BZ10" s="59"/>
      <c r="CA10" s="59"/>
      <c r="CB10" s="59"/>
      <c r="CC10" s="59"/>
      <c r="CD10" s="59"/>
      <c r="CE10" s="59"/>
      <c r="CF10" s="59"/>
      <c r="CG10" s="59"/>
      <c r="CH10" s="59"/>
      <c r="CI10" s="59"/>
      <c r="CJ10" s="59"/>
      <c r="CK10" s="59"/>
      <c r="CL10" s="59"/>
      <c r="CM10" s="59"/>
      <c r="CN10" s="59"/>
      <c r="CO10" s="59"/>
      <c r="CP10" s="59"/>
      <c r="CQ10" s="59"/>
      <c r="CR10" s="59"/>
      <c r="CS10" s="59"/>
      <c r="CT10" s="59"/>
      <c r="CU10" s="59"/>
      <c r="CV10" s="59"/>
      <c r="CW10" s="59"/>
      <c r="CX10" s="60"/>
      <c r="CY10" s="60"/>
      <c r="CZ10" s="60"/>
      <c r="DA10" s="60"/>
      <c r="DB10" s="60"/>
      <c r="DC10" s="60"/>
      <c r="DD10" s="60"/>
      <c r="DE10" s="60"/>
      <c r="DF10" s="61"/>
      <c r="DG10" s="62"/>
      <c r="DH10" s="61"/>
      <c r="DI10" s="62"/>
      <c r="DJ10" s="61"/>
      <c r="DK10" s="62"/>
      <c r="DL10" s="61"/>
      <c r="DM10" s="62"/>
      <c r="DN10" s="63"/>
      <c r="DO10" s="64"/>
    </row>
    <row r="11" spans="1:119" s="9" customFormat="1" ht="23.25" x14ac:dyDescent="0.5">
      <c r="A11" s="5"/>
      <c r="B11" s="6"/>
      <c r="C11" s="6"/>
      <c r="D11" s="5"/>
      <c r="E11" s="5"/>
      <c r="F11" s="6"/>
      <c r="G11" s="7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9"/>
      <c r="BD11" s="59"/>
      <c r="BE11" s="59"/>
      <c r="BF11" s="59"/>
      <c r="BG11" s="59"/>
      <c r="BH11" s="59"/>
      <c r="BI11" s="59"/>
      <c r="BJ11" s="59"/>
      <c r="BK11" s="59"/>
      <c r="BL11" s="59"/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  <c r="CA11" s="59"/>
      <c r="CB11" s="59"/>
      <c r="CC11" s="59"/>
      <c r="CD11" s="59"/>
      <c r="CE11" s="59"/>
      <c r="CF11" s="59"/>
      <c r="CG11" s="59"/>
      <c r="CH11" s="59"/>
      <c r="CI11" s="59"/>
      <c r="CJ11" s="59"/>
      <c r="CK11" s="59"/>
      <c r="CL11" s="59"/>
      <c r="CM11" s="59"/>
      <c r="CN11" s="59"/>
      <c r="CO11" s="59"/>
      <c r="CP11" s="59"/>
      <c r="CQ11" s="59"/>
      <c r="CR11" s="59"/>
      <c r="CS11" s="59"/>
      <c r="CT11" s="59"/>
      <c r="CU11" s="59"/>
      <c r="CV11" s="59"/>
      <c r="CW11" s="59"/>
      <c r="CX11" s="60"/>
      <c r="CY11" s="60"/>
      <c r="CZ11" s="60"/>
      <c r="DA11" s="60"/>
      <c r="DB11" s="60"/>
      <c r="DC11" s="60"/>
      <c r="DD11" s="60"/>
      <c r="DE11" s="60"/>
      <c r="DF11" s="61"/>
      <c r="DG11" s="62"/>
      <c r="DH11" s="61"/>
      <c r="DI11" s="62"/>
      <c r="DJ11" s="61"/>
      <c r="DK11" s="62"/>
      <c r="DL11" s="61"/>
      <c r="DM11" s="62"/>
      <c r="DN11" s="63"/>
      <c r="DO11" s="64"/>
    </row>
    <row r="12" spans="1:119" s="9" customFormat="1" ht="23.25" x14ac:dyDescent="0.5">
      <c r="A12" s="5"/>
      <c r="B12" s="6"/>
      <c r="C12" s="6"/>
      <c r="D12" s="5"/>
      <c r="E12" s="5"/>
      <c r="F12" s="6"/>
      <c r="G12" s="7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9"/>
      <c r="BD12" s="59"/>
      <c r="BE12" s="59"/>
      <c r="BF12" s="59"/>
      <c r="BG12" s="59"/>
      <c r="BH12" s="59"/>
      <c r="BI12" s="59"/>
      <c r="BJ12" s="59"/>
      <c r="BK12" s="59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  <c r="CA12" s="59"/>
      <c r="CB12" s="59"/>
      <c r="CC12" s="59"/>
      <c r="CD12" s="59"/>
      <c r="CE12" s="59"/>
      <c r="CF12" s="59"/>
      <c r="CG12" s="59"/>
      <c r="CH12" s="59"/>
      <c r="CI12" s="59"/>
      <c r="CJ12" s="59"/>
      <c r="CK12" s="59"/>
      <c r="CL12" s="59"/>
      <c r="CM12" s="59"/>
      <c r="CN12" s="59"/>
      <c r="CO12" s="59"/>
      <c r="CP12" s="59"/>
      <c r="CQ12" s="59"/>
      <c r="CR12" s="59"/>
      <c r="CS12" s="59"/>
      <c r="CT12" s="59"/>
      <c r="CU12" s="59"/>
      <c r="CV12" s="59"/>
      <c r="CW12" s="59"/>
      <c r="CX12" s="60"/>
      <c r="CY12" s="60"/>
      <c r="CZ12" s="60"/>
      <c r="DA12" s="60"/>
      <c r="DB12" s="60"/>
      <c r="DC12" s="60"/>
      <c r="DD12" s="60"/>
      <c r="DE12" s="60"/>
      <c r="DF12" s="61"/>
      <c r="DG12" s="62"/>
      <c r="DH12" s="61"/>
      <c r="DI12" s="62"/>
      <c r="DJ12" s="61"/>
      <c r="DK12" s="62"/>
      <c r="DL12" s="61"/>
      <c r="DM12" s="62"/>
      <c r="DN12" s="63"/>
      <c r="DO12" s="64"/>
    </row>
    <row r="13" spans="1:119" s="9" customFormat="1" ht="23.25" x14ac:dyDescent="0.5">
      <c r="A13" s="5"/>
      <c r="B13" s="6"/>
      <c r="C13" s="6"/>
      <c r="D13" s="5"/>
      <c r="E13" s="5"/>
      <c r="F13" s="6"/>
      <c r="G13" s="7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9"/>
      <c r="BD13" s="59"/>
      <c r="BE13" s="59"/>
      <c r="BF13" s="59"/>
      <c r="BG13" s="59"/>
      <c r="BH13" s="59"/>
      <c r="BI13" s="59"/>
      <c r="BJ13" s="59"/>
      <c r="BK13" s="59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  <c r="CA13" s="59"/>
      <c r="CB13" s="59"/>
      <c r="CC13" s="59"/>
      <c r="CD13" s="59"/>
      <c r="CE13" s="59"/>
      <c r="CF13" s="59"/>
      <c r="CG13" s="59"/>
      <c r="CH13" s="59"/>
      <c r="CI13" s="59"/>
      <c r="CJ13" s="59"/>
      <c r="CK13" s="59"/>
      <c r="CL13" s="59"/>
      <c r="CM13" s="59"/>
      <c r="CN13" s="59"/>
      <c r="CO13" s="59"/>
      <c r="CP13" s="59"/>
      <c r="CQ13" s="59"/>
      <c r="CR13" s="59"/>
      <c r="CS13" s="59"/>
      <c r="CT13" s="59"/>
      <c r="CU13" s="59"/>
      <c r="CV13" s="59"/>
      <c r="CW13" s="59"/>
      <c r="CX13" s="60"/>
      <c r="CY13" s="60"/>
      <c r="CZ13" s="60"/>
      <c r="DA13" s="60"/>
      <c r="DB13" s="60"/>
      <c r="DC13" s="60"/>
      <c r="DD13" s="60"/>
      <c r="DE13" s="60"/>
      <c r="DF13" s="61"/>
      <c r="DG13" s="62"/>
      <c r="DH13" s="61"/>
      <c r="DI13" s="62"/>
      <c r="DJ13" s="61"/>
      <c r="DK13" s="62"/>
      <c r="DL13" s="61"/>
      <c r="DM13" s="62"/>
      <c r="DN13" s="63"/>
      <c r="DO13" s="64"/>
    </row>
    <row r="14" spans="1:119" ht="23.25" x14ac:dyDescent="0.5">
      <c r="A14" s="5"/>
      <c r="B14" s="6"/>
      <c r="C14" s="6"/>
      <c r="D14" s="5"/>
      <c r="E14" s="5"/>
      <c r="F14" s="6"/>
      <c r="G14" s="7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9"/>
      <c r="BD14" s="59"/>
      <c r="BE14" s="59"/>
      <c r="BF14" s="59"/>
      <c r="BG14" s="59"/>
      <c r="BH14" s="59"/>
      <c r="BI14" s="59"/>
      <c r="BJ14" s="59"/>
      <c r="BK14" s="59"/>
      <c r="BL14" s="59"/>
      <c r="BM14" s="59"/>
      <c r="BN14" s="59"/>
      <c r="BO14" s="59"/>
      <c r="BP14" s="59"/>
      <c r="BQ14" s="59"/>
      <c r="BR14" s="59"/>
      <c r="BS14" s="59"/>
      <c r="BT14" s="59"/>
      <c r="BU14" s="59"/>
      <c r="BV14" s="59"/>
      <c r="BW14" s="59"/>
      <c r="BX14" s="59"/>
      <c r="BY14" s="59"/>
      <c r="BZ14" s="59"/>
      <c r="CA14" s="59"/>
      <c r="CB14" s="59"/>
      <c r="CC14" s="59"/>
      <c r="CD14" s="59"/>
      <c r="CE14" s="59"/>
      <c r="CF14" s="59"/>
      <c r="CG14" s="59"/>
      <c r="CH14" s="59"/>
      <c r="CI14" s="59"/>
      <c r="CJ14" s="59"/>
      <c r="CK14" s="59"/>
      <c r="CL14" s="59"/>
      <c r="CM14" s="59"/>
      <c r="CN14" s="59"/>
      <c r="CO14" s="59"/>
      <c r="CP14" s="59"/>
      <c r="CQ14" s="59"/>
      <c r="CR14" s="59"/>
      <c r="CS14" s="59"/>
      <c r="CT14" s="59"/>
      <c r="CU14" s="59"/>
      <c r="CV14" s="59"/>
      <c r="CW14" s="59"/>
      <c r="CX14" s="60"/>
      <c r="CY14" s="60"/>
      <c r="CZ14" s="60"/>
      <c r="DA14" s="60"/>
      <c r="DB14" s="60"/>
      <c r="DC14" s="60"/>
      <c r="DD14" s="60"/>
      <c r="DE14" s="60"/>
      <c r="DF14" s="61"/>
      <c r="DG14" s="62"/>
      <c r="DH14" s="61"/>
      <c r="DI14" s="62"/>
      <c r="DJ14" s="61"/>
      <c r="DK14" s="62"/>
      <c r="DL14" s="61"/>
      <c r="DM14" s="62"/>
      <c r="DN14" s="63"/>
      <c r="DO14" s="64"/>
    </row>
    <row r="15" spans="1:119" ht="23.25" x14ac:dyDescent="0.5">
      <c r="A15" s="5"/>
      <c r="B15" s="6"/>
      <c r="C15" s="6"/>
      <c r="D15" s="5"/>
      <c r="E15" s="5"/>
      <c r="F15" s="6"/>
      <c r="G15" s="7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9"/>
      <c r="BD15" s="59"/>
      <c r="BE15" s="59"/>
      <c r="BF15" s="59"/>
      <c r="BG15" s="59"/>
      <c r="BH15" s="59"/>
      <c r="BI15" s="59"/>
      <c r="BJ15" s="59"/>
      <c r="BK15" s="59"/>
      <c r="BL15" s="59"/>
      <c r="BM15" s="59"/>
      <c r="BN15" s="59"/>
      <c r="BO15" s="59"/>
      <c r="BP15" s="59"/>
      <c r="BQ15" s="59"/>
      <c r="BR15" s="59"/>
      <c r="BS15" s="59"/>
      <c r="BT15" s="59"/>
      <c r="BU15" s="59"/>
      <c r="BV15" s="59"/>
      <c r="BW15" s="59"/>
      <c r="BX15" s="59"/>
      <c r="BY15" s="59"/>
      <c r="BZ15" s="59"/>
      <c r="CA15" s="59"/>
      <c r="CB15" s="59"/>
      <c r="CC15" s="59"/>
      <c r="CD15" s="59"/>
      <c r="CE15" s="59"/>
      <c r="CF15" s="59"/>
      <c r="CG15" s="59"/>
      <c r="CH15" s="59"/>
      <c r="CI15" s="59"/>
      <c r="CJ15" s="59"/>
      <c r="CK15" s="59"/>
      <c r="CL15" s="59"/>
      <c r="CM15" s="59"/>
      <c r="CN15" s="59"/>
      <c r="CO15" s="59"/>
      <c r="CP15" s="59"/>
      <c r="CQ15" s="59"/>
      <c r="CR15" s="59"/>
      <c r="CS15" s="59"/>
      <c r="CT15" s="59"/>
      <c r="CU15" s="59"/>
      <c r="CV15" s="59"/>
      <c r="CW15" s="59"/>
      <c r="CX15" s="60"/>
      <c r="CY15" s="60"/>
      <c r="CZ15" s="60"/>
      <c r="DA15" s="60"/>
      <c r="DB15" s="60"/>
      <c r="DC15" s="60"/>
      <c r="DD15" s="60"/>
      <c r="DE15" s="60"/>
      <c r="DF15" s="61"/>
      <c r="DG15" s="62"/>
      <c r="DH15" s="61"/>
      <c r="DI15" s="62"/>
      <c r="DJ15" s="61"/>
      <c r="DK15" s="62"/>
      <c r="DL15" s="61"/>
      <c r="DM15" s="62"/>
      <c r="DN15" s="63"/>
      <c r="DO15" s="64"/>
    </row>
    <row r="16" spans="1:119" ht="23.25" x14ac:dyDescent="0.5">
      <c r="A16" s="5"/>
      <c r="B16" s="6"/>
      <c r="C16" s="6"/>
      <c r="D16" s="5"/>
      <c r="E16" s="5"/>
      <c r="F16" s="6"/>
      <c r="G16" s="7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9"/>
      <c r="BD16" s="59"/>
      <c r="BE16" s="59"/>
      <c r="BF16" s="59"/>
      <c r="BG16" s="59"/>
      <c r="BH16" s="59"/>
      <c r="BI16" s="59"/>
      <c r="BJ16" s="59"/>
      <c r="BK16" s="59"/>
      <c r="BL16" s="59"/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59"/>
      <c r="CA16" s="59"/>
      <c r="CB16" s="59"/>
      <c r="CC16" s="59"/>
      <c r="CD16" s="59"/>
      <c r="CE16" s="59"/>
      <c r="CF16" s="59"/>
      <c r="CG16" s="59"/>
      <c r="CH16" s="59"/>
      <c r="CI16" s="59"/>
      <c r="CJ16" s="59"/>
      <c r="CK16" s="59"/>
      <c r="CL16" s="59"/>
      <c r="CM16" s="59"/>
      <c r="CN16" s="59"/>
      <c r="CO16" s="59"/>
      <c r="CP16" s="59"/>
      <c r="CQ16" s="59"/>
      <c r="CR16" s="59"/>
      <c r="CS16" s="59"/>
      <c r="CT16" s="59"/>
      <c r="CU16" s="59"/>
      <c r="CV16" s="59"/>
      <c r="CW16" s="59"/>
      <c r="CX16" s="60"/>
      <c r="CY16" s="60"/>
      <c r="CZ16" s="60"/>
      <c r="DA16" s="60"/>
      <c r="DB16" s="60"/>
      <c r="DC16" s="60"/>
      <c r="DD16" s="60"/>
      <c r="DE16" s="60"/>
      <c r="DF16" s="61"/>
      <c r="DG16" s="62"/>
      <c r="DH16" s="61"/>
      <c r="DI16" s="62"/>
      <c r="DJ16" s="61"/>
      <c r="DK16" s="62"/>
      <c r="DL16" s="61"/>
      <c r="DM16" s="62"/>
      <c r="DN16" s="63"/>
      <c r="DO16" s="64"/>
    </row>
    <row r="17" spans="1:119" ht="23.25" x14ac:dyDescent="0.5">
      <c r="A17" s="5"/>
      <c r="B17" s="6"/>
      <c r="C17" s="6"/>
      <c r="D17" s="5"/>
      <c r="E17" s="5"/>
      <c r="F17" s="6"/>
      <c r="G17" s="7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58"/>
      <c r="BA17" s="58"/>
      <c r="BB17" s="58"/>
      <c r="BC17" s="59"/>
      <c r="BD17" s="59"/>
      <c r="BE17" s="59"/>
      <c r="BF17" s="59"/>
      <c r="BG17" s="59"/>
      <c r="BH17" s="59"/>
      <c r="BI17" s="59"/>
      <c r="BJ17" s="59"/>
      <c r="BK17" s="59"/>
      <c r="BL17" s="59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59"/>
      <c r="CA17" s="59"/>
      <c r="CB17" s="59"/>
      <c r="CC17" s="59"/>
      <c r="CD17" s="59"/>
      <c r="CE17" s="59"/>
      <c r="CF17" s="59"/>
      <c r="CG17" s="59"/>
      <c r="CH17" s="59"/>
      <c r="CI17" s="59"/>
      <c r="CJ17" s="59"/>
      <c r="CK17" s="59"/>
      <c r="CL17" s="59"/>
      <c r="CM17" s="59"/>
      <c r="CN17" s="59"/>
      <c r="CO17" s="59"/>
      <c r="CP17" s="59"/>
      <c r="CQ17" s="59"/>
      <c r="CR17" s="59"/>
      <c r="CS17" s="59"/>
      <c r="CT17" s="59"/>
      <c r="CU17" s="59"/>
      <c r="CV17" s="59"/>
      <c r="CW17" s="59"/>
      <c r="CX17" s="60"/>
      <c r="CY17" s="60"/>
      <c r="CZ17" s="60"/>
      <c r="DA17" s="60"/>
      <c r="DB17" s="60"/>
      <c r="DC17" s="60"/>
      <c r="DD17" s="60"/>
      <c r="DE17" s="60"/>
      <c r="DF17" s="61"/>
      <c r="DG17" s="62"/>
      <c r="DH17" s="61"/>
      <c r="DI17" s="62"/>
      <c r="DJ17" s="61"/>
      <c r="DK17" s="62"/>
      <c r="DL17" s="61"/>
      <c r="DM17" s="62"/>
      <c r="DN17" s="63"/>
      <c r="DO17" s="64"/>
    </row>
    <row r="18" spans="1:119" ht="21" x14ac:dyDescent="0.35"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58"/>
      <c r="BA18" s="58"/>
      <c r="BB18" s="58"/>
      <c r="BC18" s="59"/>
      <c r="BD18" s="59"/>
      <c r="BE18" s="59"/>
      <c r="BF18" s="59"/>
      <c r="BG18" s="59"/>
      <c r="BH18" s="59"/>
      <c r="BI18" s="59"/>
      <c r="BJ18" s="59"/>
      <c r="BK18" s="59"/>
      <c r="BL18" s="59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59"/>
      <c r="CA18" s="59"/>
      <c r="CB18" s="59"/>
      <c r="CC18" s="59"/>
      <c r="CD18" s="59"/>
      <c r="CE18" s="59"/>
      <c r="CF18" s="59"/>
      <c r="CG18" s="59"/>
      <c r="CH18" s="59"/>
      <c r="CI18" s="59"/>
      <c r="CJ18" s="59"/>
      <c r="CK18" s="59"/>
      <c r="CL18" s="59"/>
      <c r="CM18" s="59"/>
      <c r="CN18" s="59"/>
      <c r="CO18" s="59"/>
      <c r="CP18" s="59"/>
      <c r="CQ18" s="59"/>
      <c r="CR18" s="59"/>
      <c r="CS18" s="59"/>
      <c r="CT18" s="59"/>
      <c r="CU18" s="59"/>
      <c r="CV18" s="59"/>
      <c r="CW18" s="59"/>
      <c r="CX18" s="60"/>
      <c r="CY18" s="60"/>
      <c r="CZ18" s="60"/>
      <c r="DA18" s="60"/>
      <c r="DB18" s="60"/>
      <c r="DC18" s="60"/>
      <c r="DD18" s="60"/>
      <c r="DE18" s="60"/>
      <c r="DF18" s="61"/>
      <c r="DG18" s="62"/>
      <c r="DH18" s="61"/>
      <c r="DI18" s="62"/>
      <c r="DJ18" s="61"/>
      <c r="DK18" s="62"/>
      <c r="DL18" s="61"/>
      <c r="DM18" s="62"/>
      <c r="DN18" s="63"/>
      <c r="DO18" s="64"/>
    </row>
    <row r="19" spans="1:119" ht="21" x14ac:dyDescent="0.35"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9"/>
      <c r="BD19" s="59"/>
      <c r="BE19" s="59"/>
      <c r="BF19" s="59"/>
      <c r="BG19" s="59"/>
      <c r="BH19" s="59"/>
      <c r="BI19" s="59"/>
      <c r="BJ19" s="59"/>
      <c r="BK19" s="59"/>
      <c r="BL19" s="59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59"/>
      <c r="CA19" s="59"/>
      <c r="CB19" s="59"/>
      <c r="CC19" s="59"/>
      <c r="CD19" s="59"/>
      <c r="CE19" s="59"/>
      <c r="CF19" s="59"/>
      <c r="CG19" s="59"/>
      <c r="CH19" s="59"/>
      <c r="CI19" s="59"/>
      <c r="CJ19" s="59"/>
      <c r="CK19" s="59"/>
      <c r="CL19" s="59"/>
      <c r="CM19" s="59"/>
      <c r="CN19" s="59"/>
      <c r="CO19" s="59"/>
      <c r="CP19" s="59"/>
      <c r="CQ19" s="59"/>
      <c r="CR19" s="59"/>
      <c r="CS19" s="59"/>
      <c r="CT19" s="59"/>
      <c r="CU19" s="59"/>
      <c r="CV19" s="59"/>
      <c r="CW19" s="59"/>
      <c r="CX19" s="60"/>
      <c r="CY19" s="60"/>
      <c r="CZ19" s="60"/>
      <c r="DA19" s="60"/>
      <c r="DB19" s="60"/>
      <c r="DC19" s="60"/>
      <c r="DD19" s="60"/>
      <c r="DE19" s="60"/>
      <c r="DF19" s="61"/>
      <c r="DG19" s="62"/>
      <c r="DH19" s="61"/>
      <c r="DI19" s="62"/>
      <c r="DJ19" s="61"/>
      <c r="DK19" s="62"/>
      <c r="DL19" s="61"/>
      <c r="DM19" s="62"/>
      <c r="DN19" s="63"/>
      <c r="DO19" s="64"/>
    </row>
    <row r="20" spans="1:119" ht="21" x14ac:dyDescent="0.35"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65"/>
      <c r="AN20" s="65"/>
      <c r="AO20" s="65"/>
      <c r="AP20" s="65"/>
      <c r="AQ20" s="65"/>
      <c r="AR20" s="65"/>
      <c r="AS20" s="65"/>
      <c r="AT20" s="65"/>
      <c r="AU20" s="65"/>
      <c r="AV20" s="65"/>
      <c r="AW20" s="65"/>
      <c r="AX20" s="65"/>
      <c r="AY20" s="65"/>
      <c r="AZ20" s="65"/>
      <c r="BA20" s="65"/>
      <c r="BB20" s="65"/>
      <c r="BC20" s="59"/>
      <c r="BD20" s="59"/>
      <c r="BE20" s="59"/>
      <c r="BF20" s="59"/>
      <c r="BG20" s="59"/>
      <c r="BH20" s="59"/>
      <c r="BI20" s="59"/>
      <c r="BJ20" s="59"/>
      <c r="BK20" s="59"/>
      <c r="BL20" s="59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59"/>
      <c r="CA20" s="59"/>
      <c r="CB20" s="59"/>
      <c r="CC20" s="59"/>
      <c r="CD20" s="59"/>
      <c r="CE20" s="59"/>
      <c r="CF20" s="59"/>
      <c r="CG20" s="59"/>
      <c r="CH20" s="59"/>
      <c r="CI20" s="59"/>
      <c r="CJ20" s="59"/>
      <c r="CK20" s="59"/>
      <c r="CL20" s="59"/>
      <c r="CM20" s="59"/>
      <c r="CN20" s="59"/>
      <c r="CO20" s="59"/>
      <c r="CP20" s="59"/>
      <c r="CQ20" s="59"/>
      <c r="CR20" s="59"/>
      <c r="CS20" s="59"/>
      <c r="CT20" s="59"/>
      <c r="CU20" s="59"/>
      <c r="CV20" s="59"/>
      <c r="CW20" s="59"/>
      <c r="CX20" s="60"/>
      <c r="CY20" s="60"/>
      <c r="CZ20" s="60"/>
      <c r="DA20" s="60"/>
      <c r="DB20" s="60"/>
      <c r="DC20" s="60"/>
      <c r="DD20" s="60"/>
      <c r="DE20" s="60"/>
      <c r="DF20" s="61"/>
      <c r="DG20" s="62"/>
      <c r="DH20" s="61"/>
      <c r="DI20" s="62"/>
      <c r="DJ20" s="61"/>
      <c r="DK20" s="62"/>
      <c r="DL20" s="61"/>
      <c r="DM20" s="62"/>
      <c r="DN20" s="63"/>
      <c r="DO20" s="64"/>
    </row>
    <row r="21" spans="1:119" ht="21" x14ac:dyDescent="0.35">
      <c r="BC21" s="59"/>
      <c r="BD21" s="59"/>
      <c r="BE21" s="59"/>
      <c r="BF21" s="59"/>
      <c r="BG21" s="59"/>
      <c r="BH21" s="59"/>
      <c r="BI21" s="59"/>
      <c r="BJ21" s="59"/>
      <c r="BK21" s="59"/>
      <c r="BL21" s="59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59"/>
      <c r="CA21" s="59"/>
      <c r="CB21" s="59"/>
      <c r="CC21" s="59"/>
      <c r="CD21" s="59"/>
      <c r="CE21" s="59"/>
      <c r="CF21" s="59"/>
      <c r="CG21" s="59"/>
      <c r="CH21" s="59"/>
      <c r="CI21" s="59"/>
      <c r="CJ21" s="59"/>
      <c r="CK21" s="59"/>
      <c r="CL21" s="59"/>
      <c r="CM21" s="59"/>
      <c r="CN21" s="59"/>
      <c r="CO21" s="59"/>
      <c r="CP21" s="59"/>
      <c r="CQ21" s="59"/>
      <c r="CR21" s="59"/>
      <c r="CS21" s="59"/>
      <c r="CT21" s="59"/>
      <c r="CU21" s="59"/>
      <c r="CV21" s="59"/>
      <c r="CW21" s="59"/>
      <c r="CX21" s="60"/>
      <c r="CY21" s="60"/>
      <c r="CZ21" s="60"/>
      <c r="DA21" s="60"/>
      <c r="DB21" s="60"/>
      <c r="DC21" s="60"/>
      <c r="DD21" s="60"/>
      <c r="DE21" s="60"/>
      <c r="DF21" s="61"/>
      <c r="DG21" s="62"/>
      <c r="DH21" s="61"/>
      <c r="DI21" s="62"/>
      <c r="DJ21" s="61"/>
      <c r="DK21" s="62"/>
      <c r="DL21" s="61"/>
      <c r="DM21" s="62"/>
      <c r="DN21" s="63"/>
      <c r="DO21" s="64"/>
    </row>
    <row r="22" spans="1:119" ht="21" x14ac:dyDescent="0.35">
      <c r="BC22" s="59"/>
      <c r="BD22" s="59"/>
      <c r="BE22" s="59"/>
      <c r="BF22" s="59"/>
      <c r="BG22" s="59"/>
      <c r="BH22" s="59"/>
      <c r="BI22" s="59"/>
      <c r="BJ22" s="59"/>
      <c r="BK22" s="59"/>
      <c r="BL22" s="59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59"/>
      <c r="CA22" s="59"/>
      <c r="CB22" s="59"/>
      <c r="CC22" s="59"/>
      <c r="CD22" s="59"/>
      <c r="CE22" s="59"/>
      <c r="CF22" s="59"/>
      <c r="CG22" s="59"/>
      <c r="CH22" s="59"/>
      <c r="CI22" s="59"/>
      <c r="CJ22" s="59"/>
      <c r="CK22" s="59"/>
      <c r="CL22" s="59"/>
      <c r="CM22" s="59"/>
      <c r="CN22" s="59"/>
      <c r="CO22" s="59"/>
      <c r="CP22" s="59"/>
      <c r="CQ22" s="59"/>
      <c r="CR22" s="59"/>
      <c r="CS22" s="59"/>
      <c r="CT22" s="59"/>
      <c r="CU22" s="59"/>
      <c r="CV22" s="59"/>
      <c r="CW22" s="59"/>
      <c r="CX22" s="60"/>
      <c r="CY22" s="60"/>
      <c r="CZ22" s="60"/>
      <c r="DA22" s="60"/>
      <c r="DB22" s="60"/>
      <c r="DC22" s="60"/>
      <c r="DD22" s="60"/>
      <c r="DE22" s="60"/>
      <c r="DF22" s="61"/>
      <c r="DG22" s="62"/>
      <c r="DH22" s="61"/>
      <c r="DI22" s="62"/>
      <c r="DJ22" s="61"/>
      <c r="DK22" s="62"/>
      <c r="DL22" s="61"/>
      <c r="DM22" s="62"/>
      <c r="DN22" s="63"/>
      <c r="DO22" s="64"/>
    </row>
    <row r="23" spans="1:119" ht="21" x14ac:dyDescent="0.35">
      <c r="BC23" s="59"/>
      <c r="BD23" s="59"/>
      <c r="BE23" s="59"/>
      <c r="BF23" s="59"/>
      <c r="BG23" s="59"/>
      <c r="BH23" s="59"/>
      <c r="BI23" s="59"/>
      <c r="BJ23" s="59"/>
      <c r="BK23" s="59"/>
      <c r="BL23" s="59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59"/>
      <c r="CA23" s="59"/>
      <c r="CB23" s="59"/>
      <c r="CC23" s="59"/>
      <c r="CD23" s="59"/>
      <c r="CE23" s="59"/>
      <c r="CF23" s="59"/>
      <c r="CG23" s="59"/>
      <c r="CH23" s="59"/>
      <c r="CI23" s="59"/>
      <c r="CJ23" s="59"/>
      <c r="CK23" s="59"/>
      <c r="CL23" s="59"/>
      <c r="CM23" s="59"/>
      <c r="CN23" s="59"/>
      <c r="CO23" s="59"/>
      <c r="CP23" s="59"/>
      <c r="CQ23" s="59"/>
      <c r="CR23" s="59"/>
      <c r="CS23" s="59"/>
      <c r="CT23" s="59"/>
      <c r="CU23" s="59"/>
      <c r="CV23" s="59"/>
      <c r="CW23" s="59"/>
      <c r="CX23" s="60"/>
      <c r="CY23" s="60"/>
      <c r="CZ23" s="60"/>
      <c r="DA23" s="60"/>
      <c r="DB23" s="60"/>
      <c r="DC23" s="60"/>
      <c r="DD23" s="60"/>
      <c r="DE23" s="60"/>
      <c r="DF23" s="61"/>
      <c r="DG23" s="62"/>
      <c r="DH23" s="61"/>
      <c r="DI23" s="62"/>
      <c r="DJ23" s="61"/>
      <c r="DK23" s="62"/>
      <c r="DL23" s="61"/>
      <c r="DM23" s="62"/>
      <c r="DN23" s="63"/>
      <c r="DO23" s="64"/>
    </row>
    <row r="24" spans="1:119" ht="21" x14ac:dyDescent="0.35">
      <c r="BC24" s="59"/>
      <c r="BD24" s="59"/>
      <c r="BE24" s="59"/>
      <c r="BF24" s="59"/>
      <c r="BG24" s="59"/>
      <c r="BH24" s="59"/>
      <c r="BI24" s="59"/>
      <c r="BJ24" s="59"/>
      <c r="BK24" s="59"/>
      <c r="BL24" s="59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59"/>
      <c r="CA24" s="59"/>
      <c r="CB24" s="59"/>
      <c r="CC24" s="59"/>
      <c r="CD24" s="59"/>
      <c r="CE24" s="59"/>
      <c r="CF24" s="59"/>
      <c r="CG24" s="59"/>
      <c r="CH24" s="59"/>
      <c r="CI24" s="59"/>
      <c r="CJ24" s="59"/>
      <c r="CK24" s="59"/>
      <c r="CL24" s="59"/>
      <c r="CM24" s="59"/>
      <c r="CN24" s="59"/>
      <c r="CO24" s="59"/>
      <c r="CP24" s="59"/>
      <c r="CQ24" s="59"/>
      <c r="CR24" s="59"/>
      <c r="CS24" s="59"/>
      <c r="CT24" s="59"/>
      <c r="CU24" s="59"/>
      <c r="CV24" s="59"/>
      <c r="CW24" s="59"/>
      <c r="CX24" s="60"/>
      <c r="CY24" s="60"/>
      <c r="CZ24" s="60"/>
      <c r="DA24" s="60"/>
      <c r="DB24" s="60"/>
      <c r="DC24" s="60"/>
      <c r="DD24" s="60"/>
      <c r="DE24" s="60"/>
      <c r="DF24" s="61"/>
      <c r="DG24" s="62"/>
      <c r="DH24" s="61"/>
      <c r="DI24" s="62"/>
      <c r="DJ24" s="61"/>
      <c r="DK24" s="62"/>
      <c r="DL24" s="61"/>
      <c r="DM24" s="62"/>
      <c r="DN24" s="63"/>
      <c r="DO24" s="64"/>
    </row>
  </sheetData>
  <mergeCells count="10">
    <mergeCell ref="CX3:DO3"/>
    <mergeCell ref="F3:F5"/>
    <mergeCell ref="G3:G5"/>
    <mergeCell ref="A1:BB1"/>
    <mergeCell ref="H3:BB3"/>
    <mergeCell ref="A2:G2"/>
    <mergeCell ref="A3:A5"/>
    <mergeCell ref="B3:B5"/>
    <mergeCell ref="C3:C5"/>
    <mergeCell ref="D3:D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zoomScale="120" zoomScaleNormal="120" workbookViewId="0">
      <selection activeCell="M10" sqref="M10"/>
    </sheetView>
  </sheetViews>
  <sheetFormatPr defaultRowHeight="15" x14ac:dyDescent="0.25"/>
  <cols>
    <col min="1" max="1" width="40.85546875" customWidth="1"/>
    <col min="2" max="3" width="7.42578125" customWidth="1"/>
    <col min="4" max="4" width="7.140625" customWidth="1"/>
    <col min="5" max="6" width="7.28515625" customWidth="1"/>
    <col min="7" max="7" width="10.85546875" customWidth="1"/>
    <col min="8" max="8" width="9.7109375" customWidth="1"/>
    <col min="9" max="9" width="8.5703125" customWidth="1"/>
    <col min="10" max="10" width="8.28515625" customWidth="1"/>
    <col min="11" max="11" width="6.140625" customWidth="1"/>
    <col min="12" max="12" width="6.42578125" customWidth="1"/>
    <col min="13" max="13" width="7.7109375" customWidth="1"/>
  </cols>
  <sheetData>
    <row r="1" spans="1:13" ht="57" customHeight="1" x14ac:dyDescent="0.25">
      <c r="A1" s="97" t="s">
        <v>59</v>
      </c>
      <c r="B1" s="98"/>
      <c r="C1" s="98"/>
      <c r="D1" s="98"/>
      <c r="E1" s="98"/>
      <c r="F1" s="98"/>
      <c r="G1" s="98"/>
      <c r="H1" s="98"/>
      <c r="I1" s="98"/>
      <c r="J1" s="98"/>
      <c r="K1" s="99"/>
      <c r="L1" s="99"/>
      <c r="M1" s="99"/>
    </row>
    <row r="2" spans="1:13" ht="15.75" customHeight="1" x14ac:dyDescent="0.25">
      <c r="A2" s="100"/>
      <c r="B2" s="99"/>
      <c r="C2" s="99"/>
      <c r="D2" s="99"/>
      <c r="E2" s="99"/>
      <c r="F2" s="99"/>
      <c r="K2" s="99"/>
      <c r="L2" s="99"/>
      <c r="M2" s="99"/>
    </row>
    <row r="3" spans="1:13" s="13" customFormat="1" ht="21.2" customHeight="1" x14ac:dyDescent="0.25">
      <c r="A3" s="101" t="s">
        <v>21</v>
      </c>
      <c r="B3" s="102"/>
      <c r="C3" s="102"/>
      <c r="D3" s="102"/>
      <c r="E3" s="102"/>
      <c r="F3" s="102"/>
      <c r="G3" s="103" t="s">
        <v>25</v>
      </c>
      <c r="H3" s="102"/>
      <c r="I3" s="102"/>
      <c r="J3" s="102"/>
      <c r="K3" s="102"/>
      <c r="L3" s="102"/>
      <c r="M3" s="102"/>
    </row>
    <row r="4" spans="1:13" s="13" customFormat="1" ht="21.2" customHeight="1" x14ac:dyDescent="0.25">
      <c r="A4" s="101" t="s">
        <v>22</v>
      </c>
      <c r="B4" s="102"/>
      <c r="C4" s="102"/>
      <c r="D4" s="102"/>
      <c r="E4" s="102"/>
      <c r="F4" s="102"/>
      <c r="G4" s="103" t="s">
        <v>23</v>
      </c>
      <c r="H4" s="102"/>
      <c r="I4" s="102"/>
      <c r="J4" s="102"/>
      <c r="K4" s="102"/>
      <c r="L4" s="102"/>
      <c r="M4" s="102"/>
    </row>
    <row r="5" spans="1:13" s="13" customFormat="1" ht="10.5" customHeight="1" x14ac:dyDescent="0.25"/>
    <row r="6" spans="1:13" s="13" customFormat="1" ht="24.75" customHeight="1" x14ac:dyDescent="0.25">
      <c r="A6" s="112" t="s">
        <v>15</v>
      </c>
      <c r="B6" s="112" t="s">
        <v>37</v>
      </c>
      <c r="C6" s="112" t="s">
        <v>38</v>
      </c>
      <c r="D6" s="112" t="s">
        <v>39</v>
      </c>
      <c r="E6" s="112" t="s">
        <v>40</v>
      </c>
      <c r="F6" s="112" t="s">
        <v>41</v>
      </c>
      <c r="G6" s="104" t="s">
        <v>24</v>
      </c>
      <c r="H6" s="106" t="s">
        <v>42</v>
      </c>
      <c r="I6" s="108" t="s">
        <v>43</v>
      </c>
      <c r="J6" s="109" t="s">
        <v>16</v>
      </c>
      <c r="K6" s="110"/>
      <c r="L6" s="110"/>
      <c r="M6" s="111"/>
    </row>
    <row r="7" spans="1:13" s="13" customFormat="1" ht="24.75" customHeight="1" x14ac:dyDescent="0.25">
      <c r="A7" s="107"/>
      <c r="B7" s="107"/>
      <c r="C7" s="107"/>
      <c r="D7" s="107"/>
      <c r="E7" s="107"/>
      <c r="F7" s="107"/>
      <c r="G7" s="105"/>
      <c r="H7" s="107"/>
      <c r="I7" s="107"/>
      <c r="J7" s="26" t="s">
        <v>17</v>
      </c>
      <c r="K7" s="27" t="s">
        <v>18</v>
      </c>
      <c r="L7" s="27" t="s">
        <v>19</v>
      </c>
      <c r="M7" s="27" t="s">
        <v>20</v>
      </c>
    </row>
    <row r="8" spans="1:13" s="13" customFormat="1" ht="18.75" customHeight="1" x14ac:dyDescent="0.25">
      <c r="A8" s="28" t="s">
        <v>26</v>
      </c>
      <c r="B8" s="29">
        <v>25</v>
      </c>
      <c r="C8" s="53">
        <v>100</v>
      </c>
      <c r="D8" s="30">
        <f>MIN(บันทึกและรายงานผลรายคน!DN6:DN30)</f>
        <v>0</v>
      </c>
      <c r="E8" s="30">
        <f>MAX(บันทึกและรายงานผลรายคน!DN6:DN30)</f>
        <v>0</v>
      </c>
      <c r="F8" s="30" t="e">
        <f>AVERAGE(บันทึกและรายงานผลรายคน!DN6:DN30)</f>
        <v>#DIV/0!</v>
      </c>
      <c r="G8" s="30" t="e">
        <f>STDEV(บันทึกและรายงานผลรายคน!DN6:DN30)</f>
        <v>#DIV/0!</v>
      </c>
      <c r="H8" s="30" t="e">
        <f>(F8/C8)*100</f>
        <v>#DIV/0!</v>
      </c>
      <c r="I8" s="30" t="e">
        <f>(G8/F8)*100</f>
        <v>#DIV/0!</v>
      </c>
      <c r="J8" s="30">
        <f>(COUNTIF(บันทึกและรายงานผลรายคน!DO6:DO30,"ปรับปรุง")/B8)*100</f>
        <v>0</v>
      </c>
      <c r="K8" s="30">
        <f>(COUNTIF(บันทึกและรายงานผลรายคน!DO6:DO30,"พอใช้")/B8)*100</f>
        <v>0</v>
      </c>
      <c r="L8" s="30">
        <f>(COUNTIF(บันทึกและรายงานผลรายคน!DO6:DO30,"ดี")/B8)*100</f>
        <v>0</v>
      </c>
      <c r="M8" s="30">
        <f>(COUNTIF(บันทึกและรายงานผลรายคน!DO6:DO30,"ดีมาก")/B8)*100</f>
        <v>0</v>
      </c>
    </row>
    <row r="9" spans="1:13" s="32" customFormat="1" ht="18.75" customHeight="1" x14ac:dyDescent="0.25">
      <c r="A9" s="31" t="s">
        <v>50</v>
      </c>
      <c r="B9" s="29">
        <v>25</v>
      </c>
      <c r="C9" s="54">
        <v>34</v>
      </c>
      <c r="D9" s="47">
        <f>MIN(บันทึกและรายงานผลรายคน!DF6:DF30)</f>
        <v>0</v>
      </c>
      <c r="E9" s="47">
        <f>MAX(บันทึกและรายงานผลรายคน!DF6:DF30)</f>
        <v>0</v>
      </c>
      <c r="F9" s="30" t="e">
        <f>AVERAGE(บันทึกและรายงานผลรายคน!DF6:DF30)</f>
        <v>#DIV/0!</v>
      </c>
      <c r="G9" s="47" t="e">
        <f>STDEV(บันทึกและรายงานผลรายคน!DF6:DF30)</f>
        <v>#DIV/0!</v>
      </c>
      <c r="H9" s="47" t="e">
        <f t="shared" ref="H9:H20" si="0">(F9/C9)*100</f>
        <v>#DIV/0!</v>
      </c>
      <c r="I9" s="30" t="e">
        <f t="shared" ref="I9:I20" si="1">(G9/F9)*100</f>
        <v>#DIV/0!</v>
      </c>
      <c r="J9" s="30">
        <f>(COUNTIF(บันทึกและรายงานผลรายคน!DG6:DG30,"ปรับปรุง")/B9)*100</f>
        <v>0</v>
      </c>
      <c r="K9" s="30">
        <f>(COUNTIF(บันทึกและรายงานผลรายคน!DG6:DG30,"พอใช้")/B9)*100</f>
        <v>0</v>
      </c>
      <c r="L9" s="30">
        <f>(COUNTIF(บันทึกและรายงานผลรายคน!DG6:DG30,"ดี")/B9)*100</f>
        <v>0</v>
      </c>
      <c r="M9" s="30">
        <f>(COUNTIF(บันทึกและรายงานผลรายคน!DG6:DG30,"ดีมาก")/B9)*100</f>
        <v>0</v>
      </c>
    </row>
    <row r="10" spans="1:13" s="13" customFormat="1" ht="18.75" customHeight="1" x14ac:dyDescent="0.25">
      <c r="A10" s="33" t="s">
        <v>27</v>
      </c>
      <c r="B10" s="50">
        <v>25</v>
      </c>
      <c r="C10" s="55">
        <v>30</v>
      </c>
      <c r="D10" s="51">
        <f>MIN(บันทึกและรายงานผลรายคน!CX6:CX30)</f>
        <v>0</v>
      </c>
      <c r="E10" s="51">
        <f>MAX(บันทึกและรายงานผลรายคน!CX6:CX30)</f>
        <v>0</v>
      </c>
      <c r="F10" s="45" t="e">
        <f>AVERAGE(บันทึกและรายงานผลรายคน!CX6:CX30)</f>
        <v>#DIV/0!</v>
      </c>
      <c r="G10" s="43" t="e">
        <f>STDEV(บันทึกและรายงานผลรายคน!CX6:CX30)</f>
        <v>#DIV/0!</v>
      </c>
      <c r="H10" s="43" t="e">
        <f t="shared" si="0"/>
        <v>#DIV/0!</v>
      </c>
      <c r="I10" s="45" t="e">
        <f t="shared" si="1"/>
        <v>#DIV/0!</v>
      </c>
      <c r="J10" s="34"/>
      <c r="K10" s="34"/>
      <c r="L10" s="34"/>
      <c r="M10" s="34"/>
    </row>
    <row r="11" spans="1:13" s="13" customFormat="1" ht="18.75" customHeight="1" x14ac:dyDescent="0.25">
      <c r="A11" s="33" t="s">
        <v>51</v>
      </c>
      <c r="B11" s="48">
        <v>25</v>
      </c>
      <c r="C11" s="55">
        <v>4</v>
      </c>
      <c r="D11" s="44">
        <f>MIN(บันทึกและรายงานผลรายคน!CY6:CY30)</f>
        <v>0</v>
      </c>
      <c r="E11" s="44">
        <f>MAX(บันทึกและรายงานผลรายคน!CY6:CY30)</f>
        <v>0</v>
      </c>
      <c r="F11" s="46" t="e">
        <f>AVERAGE(บันทึกและรายงานผลรายคน!CY6:CY30)</f>
        <v>#DIV/0!</v>
      </c>
      <c r="G11" s="46" t="e">
        <f>STDEV(บันทึกและรายงานผลรายคน!CY6:CY30)</f>
        <v>#DIV/0!</v>
      </c>
      <c r="H11" s="46" t="e">
        <f t="shared" si="0"/>
        <v>#DIV/0!</v>
      </c>
      <c r="I11" s="46" t="e">
        <f t="shared" si="1"/>
        <v>#DIV/0!</v>
      </c>
      <c r="J11" s="34"/>
      <c r="K11" s="34"/>
      <c r="L11" s="34"/>
      <c r="M11" s="34"/>
    </row>
    <row r="12" spans="1:13" s="32" customFormat="1" ht="18.75" customHeight="1" x14ac:dyDescent="0.25">
      <c r="A12" s="31" t="s">
        <v>52</v>
      </c>
      <c r="B12" s="49">
        <v>25</v>
      </c>
      <c r="C12" s="54">
        <v>34</v>
      </c>
      <c r="D12" s="30">
        <f>MIN(บันทึกและรายงานผลรายคน!DH6:DH30)</f>
        <v>0</v>
      </c>
      <c r="E12" s="30">
        <f>MAX(บันทึกและรายงานผลรายคน!DH6:DH30)</f>
        <v>0</v>
      </c>
      <c r="F12" s="30" t="e">
        <f>AVERAGE(บันทึกและรายงานผลรายคน!DH6:DH30)</f>
        <v>#DIV/0!</v>
      </c>
      <c r="G12" s="47" t="e">
        <f>STDEV(บันทึกและรายงานผลรายคน!DH6:DH30)</f>
        <v>#DIV/0!</v>
      </c>
      <c r="H12" s="30" t="e">
        <f t="shared" si="0"/>
        <v>#DIV/0!</v>
      </c>
      <c r="I12" s="30" t="e">
        <f t="shared" si="1"/>
        <v>#DIV/0!</v>
      </c>
      <c r="J12" s="30">
        <f>(COUNTIF(บันทึกและรายงานผลรายคน!DI6:DI30,"ปรับปรุง")/B12)*100</f>
        <v>0</v>
      </c>
      <c r="K12" s="30">
        <f>(COUNTIF(บันทึกและรายงานผลรายคน!DI6:DI30,"พอใช้")/B12)*100</f>
        <v>0</v>
      </c>
      <c r="L12" s="30">
        <f>(COUNTIF(บันทึกและรายงานผลรายคน!DI6:DI30,"ดี")/B12)*100</f>
        <v>0</v>
      </c>
      <c r="M12" s="30">
        <f>(COUNTIF(บันทึกและรายงานผลรายคน!DI6:DI30,"ดีมาก")/B12)*100</f>
        <v>0</v>
      </c>
    </row>
    <row r="13" spans="1:13" s="13" customFormat="1" ht="18.75" customHeight="1" x14ac:dyDescent="0.25">
      <c r="A13" s="72" t="s">
        <v>53</v>
      </c>
      <c r="B13" s="50">
        <v>25</v>
      </c>
      <c r="C13" s="55">
        <v>12</v>
      </c>
      <c r="D13" s="45">
        <f>MIN(บันทึกและรายงานผลรายคน!CZ6:CZ30)</f>
        <v>0</v>
      </c>
      <c r="E13" s="45">
        <f>MAX(บันทึกและรายงานผลรายคน!CZ6:CZ30)</f>
        <v>0</v>
      </c>
      <c r="F13" s="45" t="e">
        <f>AVERAGE(บันทึกและรายงานผลรายคน!CZ6:CZ30)</f>
        <v>#DIV/0!</v>
      </c>
      <c r="G13" s="51" t="e">
        <f>STDEV(บันทึกและรายงานผลรายคน!CZ6:CZ30)</f>
        <v>#DIV/0!</v>
      </c>
      <c r="H13" s="45" t="e">
        <f t="shared" si="0"/>
        <v>#DIV/0!</v>
      </c>
      <c r="I13" s="45" t="e">
        <f t="shared" si="1"/>
        <v>#DIV/0!</v>
      </c>
      <c r="J13" s="34"/>
      <c r="K13" s="34"/>
      <c r="L13" s="34"/>
      <c r="M13" s="34"/>
    </row>
    <row r="14" spans="1:13" s="13" customFormat="1" ht="18.75" customHeight="1" x14ac:dyDescent="0.25">
      <c r="A14" s="73" t="s">
        <v>54</v>
      </c>
      <c r="B14" s="48">
        <v>25</v>
      </c>
      <c r="C14" s="77">
        <v>9</v>
      </c>
      <c r="D14" s="45">
        <f>MIN(บันทึกและรายงานผลรายคน!DA6:DA30)</f>
        <v>0</v>
      </c>
      <c r="E14" s="45">
        <f>MAX(บันทึกและรายงานผลรายคน!DA6:DA30)</f>
        <v>0</v>
      </c>
      <c r="F14" s="45" t="e">
        <f>AVERAGE(บันทึกและรายงานผลรายคน!DA6:DA30)</f>
        <v>#DIV/0!</v>
      </c>
      <c r="G14" s="43" t="e">
        <f>STDEV(บันทึกและรายงานผลรายคน!DA6:DA30)</f>
        <v>#DIV/0!</v>
      </c>
      <c r="H14" s="78" t="e">
        <f t="shared" si="0"/>
        <v>#DIV/0!</v>
      </c>
      <c r="I14" s="79" t="e">
        <f t="shared" si="1"/>
        <v>#DIV/0!</v>
      </c>
      <c r="J14" s="34"/>
      <c r="K14" s="34"/>
      <c r="L14" s="34"/>
      <c r="M14" s="34"/>
    </row>
    <row r="15" spans="1:13" s="71" customFormat="1" ht="18.75" customHeight="1" x14ac:dyDescent="0.35">
      <c r="A15" s="73" t="s">
        <v>55</v>
      </c>
      <c r="B15" s="48">
        <v>25</v>
      </c>
      <c r="C15" s="56">
        <v>13</v>
      </c>
      <c r="D15" s="36">
        <f>MIN(บันทึกและรายงานผลรายคน!DB6:DB30)</f>
        <v>0</v>
      </c>
      <c r="E15" s="36">
        <f>MAX(บันทึกและรายงานผลรายคน!DB6:DB30)</f>
        <v>0</v>
      </c>
      <c r="F15" s="36" t="e">
        <f>AVERAGE(บันทึกและรายงานผลรายคน!DB6:DB30)</f>
        <v>#DIV/0!</v>
      </c>
      <c r="G15" s="36" t="e">
        <f>STDEV(บันทึกและรายงานผลรายคน!DB6:DB30)</f>
        <v>#DIV/0!</v>
      </c>
      <c r="H15" s="36" t="e">
        <f t="shared" ref="H15" si="2">(F15/C15)*100</f>
        <v>#DIV/0!</v>
      </c>
      <c r="I15" s="36" t="e">
        <f t="shared" ref="I15" si="3">(G15/F15)*100</f>
        <v>#DIV/0!</v>
      </c>
      <c r="J15" s="75"/>
      <c r="K15" s="75"/>
      <c r="L15" s="75"/>
      <c r="M15" s="75"/>
    </row>
    <row r="16" spans="1:13" s="32" customFormat="1" ht="18.75" customHeight="1" x14ac:dyDescent="0.25">
      <c r="A16" s="82" t="s">
        <v>56</v>
      </c>
      <c r="B16" s="29">
        <v>25</v>
      </c>
      <c r="C16" s="80">
        <v>25</v>
      </c>
      <c r="D16" s="81">
        <f>MIN(บันทึกและรายงานผลรายคน!DJ6:DJ30)</f>
        <v>0</v>
      </c>
      <c r="E16" s="81">
        <f>MAX(บันทึกและรายงานผลรายคน!DJ6:DJ30)</f>
        <v>0</v>
      </c>
      <c r="F16" s="81" t="e">
        <f>AVERAGE(บันทึกและรายงานผลรายคน!DJ6:DJ30)</f>
        <v>#DIV/0!</v>
      </c>
      <c r="G16" s="81" t="e">
        <f>STDEV(บันทึกและรายงานผลรายคน!DJ6:DJ30)</f>
        <v>#DIV/0!</v>
      </c>
      <c r="H16" s="81" t="e">
        <f t="shared" si="0"/>
        <v>#DIV/0!</v>
      </c>
      <c r="I16" s="81" t="e">
        <f t="shared" si="1"/>
        <v>#DIV/0!</v>
      </c>
      <c r="J16" s="30">
        <f>(COUNTIF(บันทึกและรายงานผลรายคน!DK6:DK30,"ปรับปรุง")/B16)*100</f>
        <v>0</v>
      </c>
      <c r="K16" s="30">
        <f>(COUNTIF(บันทึกและรายงานผลรายคน!DK6:DK30,"พอใช้")/B16)*100</f>
        <v>0</v>
      </c>
      <c r="L16" s="30">
        <f>(COUNTIF(บันทึกและรายงานผลรายคน!DK6:DK30,"ดี")/B16)*100</f>
        <v>0</v>
      </c>
      <c r="M16" s="30">
        <f>(COUNTIF(บันทึกและรายงานผลรายคน!DK6:DK30,"ดีมาก")/B16)*100</f>
        <v>0</v>
      </c>
    </row>
    <row r="17" spans="1:13" s="13" customFormat="1" ht="18.75" customHeight="1" x14ac:dyDescent="0.25">
      <c r="A17" s="83" t="s">
        <v>28</v>
      </c>
      <c r="B17" s="84">
        <v>25</v>
      </c>
      <c r="C17" s="74">
        <v>4</v>
      </c>
      <c r="D17" s="43">
        <f>MIN(บันทึกและรายงานผลรายคน!DC6:DC30)</f>
        <v>0</v>
      </c>
      <c r="E17" s="43">
        <f>MAX(บันทึกและรายงานผลรายคน!DC6:DC30)</f>
        <v>0</v>
      </c>
      <c r="F17" s="43" t="e">
        <f>AVERAGE(บันทึกและรายงานผลรายคน!DC6:DC30)</f>
        <v>#DIV/0!</v>
      </c>
      <c r="G17" s="43" t="e">
        <f>STDEV(บันทึกและรายงานผลรายคน!DC6:DC30)</f>
        <v>#DIV/0!</v>
      </c>
      <c r="H17" s="43" t="e">
        <f t="shared" si="0"/>
        <v>#DIV/0!</v>
      </c>
      <c r="I17" s="43" t="e">
        <f t="shared" si="1"/>
        <v>#DIV/0!</v>
      </c>
      <c r="J17" s="76"/>
      <c r="K17" s="76"/>
      <c r="L17" s="76"/>
      <c r="M17" s="76"/>
    </row>
    <row r="18" spans="1:13" s="71" customFormat="1" ht="18.75" customHeight="1" x14ac:dyDescent="0.25">
      <c r="A18" s="35" t="s">
        <v>57</v>
      </c>
      <c r="B18" s="85">
        <v>25</v>
      </c>
      <c r="C18" s="56">
        <v>21</v>
      </c>
      <c r="D18" s="36">
        <f>MIN(บันทึกและรายงานผลรายคน!DD6:DD30)</f>
        <v>0</v>
      </c>
      <c r="E18" s="36">
        <f>MAX(บันทึกและรายงานผลรายคน!DD6:DD30)</f>
        <v>0</v>
      </c>
      <c r="F18" s="36" t="e">
        <f>AVERAGE(บันทึกและรายงานผลรายคน!DD6:DD30)</f>
        <v>#DIV/0!</v>
      </c>
      <c r="G18" s="36" t="e">
        <f>STDEV(บันทึกและรายงานผลรายคน!DD6:DD30)</f>
        <v>#DIV/0!</v>
      </c>
      <c r="H18" s="36" t="e">
        <f t="shared" ref="H18" si="4">(F18/C18)*100</f>
        <v>#DIV/0!</v>
      </c>
      <c r="I18" s="36" t="e">
        <f t="shared" ref="I18" si="5">(G18/F18)*100</f>
        <v>#DIV/0!</v>
      </c>
      <c r="J18" s="36"/>
      <c r="K18" s="36"/>
      <c r="L18" s="36"/>
      <c r="M18" s="36"/>
    </row>
    <row r="19" spans="1:13" s="32" customFormat="1" ht="18.75" customHeight="1" x14ac:dyDescent="0.25">
      <c r="A19" s="31" t="s">
        <v>58</v>
      </c>
      <c r="B19" s="29">
        <v>25</v>
      </c>
      <c r="C19" s="54">
        <v>7</v>
      </c>
      <c r="D19" s="47">
        <f>MIN(บันทึกและรายงานผลรายคน!DL6:DL30)</f>
        <v>0</v>
      </c>
      <c r="E19" s="81">
        <f>MAX(บันทึกและรายงานผลรายคน!DL6:DL30)</f>
        <v>0</v>
      </c>
      <c r="F19" s="81" t="e">
        <f>AVERAGE(บันทึกและรายงานผลรายคน!DL6:DL30)</f>
        <v>#DIV/0!</v>
      </c>
      <c r="G19" s="81" t="e">
        <f>STDEV(บันทึกและรายงานผลรายคน!DL6:DL30)</f>
        <v>#DIV/0!</v>
      </c>
      <c r="H19" s="47" t="e">
        <f t="shared" si="0"/>
        <v>#DIV/0!</v>
      </c>
      <c r="I19" s="47" t="e">
        <f t="shared" si="1"/>
        <v>#DIV/0!</v>
      </c>
      <c r="J19" s="30">
        <f>(COUNTIF(บันทึกและรายงานผลรายคน!DM6:DM30,"ปรับปรุง")/B19)*100</f>
        <v>0</v>
      </c>
      <c r="K19" s="30">
        <f>(COUNTIF(บันทึกและรายงานผลรายคน!DM6:DM30,"พอใช้")/B19)*100</f>
        <v>0</v>
      </c>
      <c r="L19" s="30">
        <f>(COUNTIF(บันทึกและรายงานผลรายคน!DM6:DM30,"ดี")/B19)*100</f>
        <v>0</v>
      </c>
      <c r="M19" s="30">
        <f>(COUNTIF(บันทึกและรายงานผลรายคน!DM6:DM30,"ดีมาก")/B19)*100</f>
        <v>0</v>
      </c>
    </row>
    <row r="20" spans="1:13" s="13" customFormat="1" ht="18.75" customHeight="1" x14ac:dyDescent="0.25">
      <c r="A20" s="35" t="s">
        <v>29</v>
      </c>
      <c r="B20" s="52">
        <v>25</v>
      </c>
      <c r="C20" s="56">
        <v>7</v>
      </c>
      <c r="D20" s="44">
        <f>MIN(บันทึกและรายงานผลรายคน!DE6:DE30)</f>
        <v>0</v>
      </c>
      <c r="E20" s="46">
        <f>MAX(บันทึกและรายงานผลรายคน!DE6:DE30)</f>
        <v>0</v>
      </c>
      <c r="F20" s="46" t="e">
        <f>AVERAGE(บันทึกและรายงานผลรายคน!DE6:DE30)</f>
        <v>#DIV/0!</v>
      </c>
      <c r="G20" s="44" t="e">
        <f>STDEV(บันทึกและรายงานผลรายคน!DE6:DE30)</f>
        <v>#DIV/0!</v>
      </c>
      <c r="H20" s="44" t="e">
        <f t="shared" si="0"/>
        <v>#DIV/0!</v>
      </c>
      <c r="I20" s="44" t="e">
        <f t="shared" si="1"/>
        <v>#DIV/0!</v>
      </c>
      <c r="J20" s="36"/>
      <c r="K20" s="36"/>
      <c r="L20" s="36"/>
      <c r="M20" s="36"/>
    </row>
    <row r="23" spans="1:13" x14ac:dyDescent="0.25">
      <c r="D23" s="42"/>
    </row>
    <row r="26" spans="1:13" x14ac:dyDescent="0.25">
      <c r="D26" s="42"/>
      <c r="E26" s="42"/>
      <c r="F26" s="42"/>
    </row>
  </sheetData>
  <mergeCells count="17">
    <mergeCell ref="A4:F4"/>
    <mergeCell ref="G4:M4"/>
    <mergeCell ref="G6:G7"/>
    <mergeCell ref="H6:H7"/>
    <mergeCell ref="I6:I7"/>
    <mergeCell ref="J6:M6"/>
    <mergeCell ref="A6:A7"/>
    <mergeCell ref="B6:B7"/>
    <mergeCell ref="C6:C7"/>
    <mergeCell ref="D6:D7"/>
    <mergeCell ref="E6:E7"/>
    <mergeCell ref="F6:F7"/>
    <mergeCell ref="A1:J1"/>
    <mergeCell ref="K1:M2"/>
    <mergeCell ref="A2:F2"/>
    <mergeCell ref="A3:F3"/>
    <mergeCell ref="G3:M3"/>
  </mergeCells>
  <pageMargins left="0.2" right="0.2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บันทึกและรายงานผลรายคน</vt:lpstr>
      <vt:lpstr>รายงานผลระดับโรงเรียน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</dc:creator>
  <cp:lastModifiedBy>OBEC-AIO</cp:lastModifiedBy>
  <cp:lastPrinted>2019-01-14T02:07:28Z</cp:lastPrinted>
  <dcterms:created xsi:type="dcterms:W3CDTF">2017-10-27T03:40:44Z</dcterms:created>
  <dcterms:modified xsi:type="dcterms:W3CDTF">2020-01-23T06:34:10Z</dcterms:modified>
</cp:coreProperties>
</file>