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7800" activeTab="1"/>
  </bookViews>
  <sheets>
    <sheet name="บันทึกและรายงานผลรายบุคคล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M8" i="2" l="1"/>
  <c r="L8" i="2"/>
  <c r="K8" i="2"/>
  <c r="J8" i="2"/>
  <c r="DO5" i="1" l="1"/>
  <c r="DD5" i="1"/>
  <c r="DC5" i="1"/>
  <c r="DB5" i="1"/>
  <c r="DA5" i="1"/>
  <c r="CZ5" i="1"/>
  <c r="DN5" i="1" l="1"/>
  <c r="DL5" i="1"/>
  <c r="DJ5" i="1"/>
  <c r="DH5" i="1"/>
  <c r="DF5" i="1"/>
  <c r="G12" i="2" l="1"/>
  <c r="G16" i="2"/>
  <c r="J11" i="2"/>
  <c r="D18" i="2"/>
  <c r="K11" i="2"/>
  <c r="E18" i="2"/>
  <c r="E16" i="2"/>
  <c r="D12" i="2" l="1"/>
  <c r="E12" i="2"/>
  <c r="G18" i="2"/>
  <c r="F12" i="2"/>
  <c r="D14" i="2"/>
  <c r="D11" i="2"/>
  <c r="G14" i="2"/>
  <c r="M11" i="2"/>
  <c r="F18" i="2"/>
  <c r="E11" i="2"/>
  <c r="G9" i="2"/>
  <c r="F9" i="2"/>
  <c r="G11" i="2"/>
  <c r="L11" i="2"/>
  <c r="F16" i="2"/>
  <c r="E14" i="2"/>
  <c r="D15" i="2"/>
  <c r="D16" i="2"/>
  <c r="F14" i="2"/>
  <c r="K9" i="2"/>
  <c r="F11" i="2"/>
  <c r="F13" i="2" l="1"/>
  <c r="G13" i="2"/>
  <c r="E13" i="2"/>
  <c r="D13" i="2"/>
  <c r="F17" i="2"/>
  <c r="G17" i="2"/>
  <c r="D17" i="2"/>
  <c r="E17" i="2"/>
  <c r="M9" i="2"/>
  <c r="F15" i="2"/>
  <c r="L9" i="2"/>
  <c r="J9" i="2"/>
  <c r="E15" i="2"/>
  <c r="G15" i="2"/>
  <c r="K15" i="2"/>
  <c r="J15" i="2"/>
  <c r="L15" i="2"/>
  <c r="M15" i="2"/>
  <c r="L17" i="2" l="1"/>
  <c r="K17" i="2"/>
  <c r="M17" i="2"/>
  <c r="J17" i="2"/>
  <c r="G8" i="2"/>
  <c r="F8" i="2"/>
  <c r="L13" i="2"/>
  <c r="K13" i="2"/>
  <c r="M13" i="2"/>
  <c r="J13" i="2"/>
  <c r="G10" i="2"/>
  <c r="F10" i="2"/>
  <c r="E10" i="2"/>
  <c r="D10" i="2"/>
  <c r="H9" i="2" l="1"/>
  <c r="E9" i="2"/>
  <c r="H8" i="2"/>
  <c r="E8" i="2"/>
  <c r="D9" i="2"/>
  <c r="D8" i="2"/>
  <c r="I18" i="2"/>
  <c r="H18" i="2"/>
  <c r="H17" i="2"/>
  <c r="H16" i="2"/>
  <c r="I16" i="2"/>
  <c r="I15" i="2"/>
  <c r="H15" i="2"/>
  <c r="I14" i="2"/>
  <c r="H14" i="2"/>
  <c r="H13" i="2"/>
  <c r="H12" i="2"/>
  <c r="I12" i="2"/>
  <c r="I11" i="2"/>
  <c r="H11" i="2"/>
  <c r="I10" i="2"/>
  <c r="H10" i="2"/>
  <c r="I13" i="2" l="1"/>
  <c r="I17" i="2"/>
  <c r="I8" i="2"/>
  <c r="I9" i="2"/>
  <c r="DE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T5" i="1" l="1"/>
  <c r="DG5" i="1" l="1"/>
  <c r="DI5" i="1"/>
  <c r="DM5" i="1"/>
  <c r="DK5" i="1"/>
  <c r="DP5" i="1" l="1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<sst xmlns="http://schemas.openxmlformats.org/spreadsheetml/2006/main" count="61" uniqueCount="56">
  <si>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</si>
  <si>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</si>
  <si>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</si>
  <si>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</si>
  <si>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</si>
  <si>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</si>
  <si>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</si>
  <si>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</si>
  <si>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</si>
  <si>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</si>
  <si>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</si>
  <si>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</si>
  <si>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รวมคะแนนและแปลผล</t>
  </si>
  <si>
    <t>ท1.1</t>
  </si>
  <si>
    <t>ท2.1</t>
  </si>
  <si>
    <t>ท3.1</t>
  </si>
  <si>
    <t>ท4.1</t>
  </si>
  <si>
    <t>ท5.1</t>
  </si>
  <si>
    <t>สาระ 1</t>
  </si>
  <si>
    <t>แปลผล</t>
  </si>
  <si>
    <t>สาระ 2</t>
  </si>
  <si>
    <t>สาระ3</t>
  </si>
  <si>
    <t>สาระ4</t>
  </si>
  <si>
    <t>สาระ5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</si>
  <si>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</si>
  <si>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</si>
  <si>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</si>
  <si>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</si>
  <si>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</si>
  <si>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t>ส่วนเบี่ยงเบน
มาตรฐาน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</si>
  <si>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</si>
  <si>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</si>
  <si>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</si>
  <si>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</si>
  <si>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</si>
  <si>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</si>
  <si>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</si>
  <si>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</si>
  <si>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</si>
  <si>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</si>
  <si>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</si>
  <si>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</si>
  <si>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สาระที่ 4 หลักการใช้ภาษาไทย</t>
  </si>
  <si>
    <t>มฐ ท 4.1</t>
  </si>
  <si>
    <t>สาระที่ 5 วรรณคดีและวรรณกรรม</t>
  </si>
  <si>
    <t>มฐ ท 5.1</t>
  </si>
  <si>
    <t>ชื่อ-สกุล</t>
  </si>
  <si>
    <t>(ไม่ต้องใส่คำนำหน้าชื่อ)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</si>
  <si>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</si>
  <si>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</si>
  <si>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</si>
  <si>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</si>
  <si>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</si>
  <si>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</si>
  <si>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</si>
  <si>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รายงานผลการประเมินด้วยข้อสอบมาตรฐานกลาง กลุ่มสาระการเรียนรู้ภาษาไทย
 ระดับชั้นมัธยมศึกษาปีที่ 2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</si>
</sst>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9"/>
      <color indexed="8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2" fillId="0" borderId="0" xfId="0" applyNumberFormat="1" applyFont="1" applyFill="1" applyProtection="1"/>
    <xf numFmtId="0" fontId="3" fillId="0" borderId="0" xfId="0" applyFont="1"/>
    <xf numFmtId="2" fontId="3" fillId="0" borderId="0" xfId="0" applyNumberFormat="1" applyFont="1"/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2" fillId="2" borderId="0" xfId="0" applyNumberFormat="1" applyFont="1" applyFill="1" applyProtection="1"/>
    <xf numFmtId="0" fontId="3" fillId="2" borderId="0" xfId="0" applyFont="1" applyFill="1"/>
    <xf numFmtId="2" fontId="3" fillId="2" borderId="0" xfId="0" applyNumberFormat="1" applyFont="1" applyFill="1"/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9" xfId="0" applyFont="1" applyBorder="1" applyAlignment="1" applyProtection="1">
      <alignment horizontal="left" vertical="top" wrapText="1" readingOrder="1"/>
      <protection locked="0"/>
    </xf>
    <xf numFmtId="0" fontId="10" fillId="0" borderId="9" xfId="0" applyFont="1" applyBorder="1" applyAlignment="1" applyProtection="1">
      <alignment horizontal="center" vertical="top" wrapText="1" readingOrder="1"/>
      <protection locked="0"/>
    </xf>
    <xf numFmtId="164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0" fontId="10" fillId="0" borderId="13" xfId="0" applyFont="1" applyBorder="1" applyAlignment="1" applyProtection="1">
      <alignment horizontal="left" vertical="top" wrapText="1" readingOrder="1"/>
      <protection locked="0"/>
    </xf>
    <xf numFmtId="0" fontId="10" fillId="0" borderId="13" xfId="0" applyFont="1" applyBorder="1" applyAlignment="1" applyProtection="1">
      <alignment horizontal="center" vertical="top" wrapText="1" readingOrder="1"/>
      <protection locked="0"/>
    </xf>
    <xf numFmtId="164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0" xfId="0" applyFont="1"/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164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/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7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171452</xdr:colOff>
      <xdr:row>0</xdr:row>
      <xdr:rowOff>85725</xdr:rowOff>
    </xdr:from>
    <xdr:to>
      <xdr:col>12</xdr:col>
      <xdr:colOff>209550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2" y="85725"/>
          <a:ext cx="723898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171452</xdr:colOff>
      <xdr:row>0</xdr:row>
      <xdr:rowOff>85725</xdr:rowOff>
    </xdr:from>
    <xdr:to>
      <xdr:col>12</xdr:col>
      <xdr:colOff>209550</xdr:colOff>
      <xdr:row>1</xdr:row>
      <xdr:rowOff>209550</xdr:rowOff>
    </xdr:to>
    <xdr:pic>
      <xdr:nvPicPr>
        <xdr:cNvPr id="3" name="รูปภาพ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2" y="85725"/>
          <a:ext cx="72389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0"/>
  <sheetViews>
    <sheetView topLeftCell="CG1" zoomScale="85" zoomScaleNormal="85" workbookViewId="0">
      <selection activeCell="DF5" sqref="DF5"/>
    </sheetView>
  </sheetViews>
  <sheetFormatPr defaultColWidth="9.140625" defaultRowHeight="17.25" x14ac:dyDescent="0.4"/>
  <cols>
    <col min="1" max="1" width="23.28515625" style="4" customWidth="1"/>
    <col min="2" max="2" width="12.42578125" style="4" customWidth="1"/>
    <col min="3" max="3" width="12.5703125" style="4" customWidth="1"/>
    <col min="4" max="5" width="21.5703125" style="4" customWidth="1"/>
    <col min="6" max="6" width="18.7109375" style="4" customWidth="1"/>
    <col min="7" max="7" width="7.28515625" style="4" customWidth="1"/>
    <col min="8" max="37" width="4.85546875" style="29" customWidth="1"/>
    <col min="38" max="38" width="6" style="29" customWidth="1"/>
    <col min="39" max="39" width="5.5703125" style="29" customWidth="1"/>
    <col min="40" max="40" width="5.42578125" style="29" customWidth="1"/>
    <col min="41" max="41" width="5.85546875" style="29" customWidth="1"/>
    <col min="42" max="42" width="5.5703125" style="29" customWidth="1"/>
    <col min="43" max="75" width="4.85546875" style="29" customWidth="1"/>
    <col min="76" max="82" width="4.85546875" style="4" customWidth="1"/>
    <col min="83" max="84" width="6.42578125" style="4" customWidth="1"/>
    <col min="85" max="103" width="4.85546875" style="4" customWidth="1"/>
    <col min="104" max="109" width="6.85546875" style="4" customWidth="1"/>
    <col min="110" max="110" width="8.140625" style="4" customWidth="1"/>
    <col min="111" max="111" width="8.85546875" style="4" customWidth="1"/>
    <col min="112" max="112" width="8.5703125" style="4" customWidth="1"/>
    <col min="113" max="113" width="8.42578125" style="4" customWidth="1"/>
    <col min="114" max="114" width="8.28515625" style="4" customWidth="1"/>
    <col min="115" max="115" width="7.7109375" style="4" customWidth="1"/>
    <col min="116" max="116" width="8.42578125" style="4" customWidth="1"/>
    <col min="117" max="120" width="6.85546875" style="4" customWidth="1"/>
    <col min="121" max="16384" width="9.140625" style="4"/>
  </cols>
  <sheetData>
    <row r="1" spans="1:120" ht="21.75" x14ac:dyDescent="0.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G1" s="5"/>
    </row>
    <row r="2" spans="1:120" ht="21.75" x14ac:dyDescent="0.5">
      <c r="A2" s="53" t="s">
        <v>7</v>
      </c>
      <c r="B2" s="53"/>
      <c r="C2" s="53"/>
      <c r="D2" s="53"/>
      <c r="E2" s="53"/>
      <c r="F2" s="53"/>
      <c r="G2" s="53"/>
      <c r="H2" s="6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8" t="s">
        <v>9</v>
      </c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10"/>
      <c r="DF2" s="11"/>
      <c r="DG2" s="12"/>
      <c r="DH2" s="11"/>
      <c r="DI2" s="11"/>
      <c r="DJ2" s="11"/>
      <c r="DK2" s="11"/>
      <c r="DL2" s="11"/>
      <c r="DM2" s="11"/>
      <c r="DN2" s="11"/>
      <c r="DO2" s="11"/>
      <c r="DP2" s="11"/>
    </row>
    <row r="3" spans="1:120" ht="21.75" x14ac:dyDescent="0.5">
      <c r="A3" s="54" t="s">
        <v>0</v>
      </c>
      <c r="B3" s="49" t="s">
        <v>1</v>
      </c>
      <c r="C3" s="49" t="s">
        <v>2</v>
      </c>
      <c r="D3" s="54" t="s">
        <v>3</v>
      </c>
      <c r="E3" s="13"/>
      <c r="F3" s="49" t="s">
        <v>4</v>
      </c>
      <c r="G3" s="49" t="s">
        <v>5</v>
      </c>
      <c r="H3" s="57" t="s">
        <v>6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9"/>
      <c r="BD3" s="14" t="s">
        <v>11</v>
      </c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7"/>
      <c r="CZ3" s="46" t="s">
        <v>12</v>
      </c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8"/>
    </row>
    <row r="4" spans="1:120" ht="21.75" x14ac:dyDescent="0.5">
      <c r="A4" s="55"/>
      <c r="B4" s="50"/>
      <c r="C4" s="50"/>
      <c r="D4" s="55"/>
      <c r="E4" s="18" t="s">
        <v>46</v>
      </c>
      <c r="F4" s="50"/>
      <c r="G4" s="50"/>
      <c r="H4" s="19">
        <v>1</v>
      </c>
      <c r="I4" s="19">
        <v>2</v>
      </c>
      <c r="J4" s="19">
        <v>3</v>
      </c>
      <c r="K4" s="19">
        <v>4</v>
      </c>
      <c r="L4" s="19">
        <v>5</v>
      </c>
      <c r="M4" s="19">
        <v>6</v>
      </c>
      <c r="N4" s="19">
        <v>7</v>
      </c>
      <c r="O4" s="19">
        <v>8</v>
      </c>
      <c r="P4" s="19">
        <v>9</v>
      </c>
      <c r="Q4" s="19">
        <v>10</v>
      </c>
      <c r="R4" s="19">
        <v>11</v>
      </c>
      <c r="S4" s="19">
        <v>12</v>
      </c>
      <c r="T4" s="19">
        <v>13</v>
      </c>
      <c r="U4" s="19">
        <v>14</v>
      </c>
      <c r="V4" s="19">
        <v>15</v>
      </c>
      <c r="W4" s="19">
        <v>16</v>
      </c>
      <c r="X4" s="19">
        <v>17</v>
      </c>
      <c r="Y4" s="19">
        <v>18</v>
      </c>
      <c r="Z4" s="19">
        <v>19</v>
      </c>
      <c r="AA4" s="19">
        <v>20</v>
      </c>
      <c r="AB4" s="19">
        <v>21</v>
      </c>
      <c r="AC4" s="19">
        <v>22</v>
      </c>
      <c r="AD4" s="19">
        <v>23</v>
      </c>
      <c r="AE4" s="19">
        <v>24</v>
      </c>
      <c r="AF4" s="19">
        <v>27</v>
      </c>
      <c r="AG4" s="19">
        <v>29</v>
      </c>
      <c r="AH4" s="19">
        <v>31</v>
      </c>
      <c r="AI4" s="19">
        <v>33</v>
      </c>
      <c r="AJ4" s="19">
        <v>25.1</v>
      </c>
      <c r="AK4" s="19">
        <v>25.2</v>
      </c>
      <c r="AL4" s="19">
        <v>26.1</v>
      </c>
      <c r="AM4" s="19">
        <v>26.2</v>
      </c>
      <c r="AN4" s="19">
        <v>28.1</v>
      </c>
      <c r="AO4" s="19">
        <v>28.2</v>
      </c>
      <c r="AP4" s="19">
        <v>28.3</v>
      </c>
      <c r="AQ4" s="19">
        <v>28.4</v>
      </c>
      <c r="AR4" s="19">
        <v>30.1</v>
      </c>
      <c r="AS4" s="19">
        <v>30.2</v>
      </c>
      <c r="AT4" s="19">
        <v>30.3</v>
      </c>
      <c r="AU4" s="19">
        <v>30.4</v>
      </c>
      <c r="AV4" s="19">
        <v>32</v>
      </c>
      <c r="AW4" s="19">
        <v>34</v>
      </c>
      <c r="AX4" s="19">
        <v>35</v>
      </c>
      <c r="AY4" s="19">
        <v>36</v>
      </c>
      <c r="AZ4" s="19">
        <v>37</v>
      </c>
      <c r="BA4" s="19">
        <v>38</v>
      </c>
      <c r="BB4" s="19">
        <v>39</v>
      </c>
      <c r="BC4" s="19">
        <v>40</v>
      </c>
      <c r="BD4" s="81">
        <v>1</v>
      </c>
      <c r="BE4" s="81">
        <v>2</v>
      </c>
      <c r="BF4" s="81">
        <v>3</v>
      </c>
      <c r="BG4" s="81">
        <v>4</v>
      </c>
      <c r="BH4" s="81">
        <v>5</v>
      </c>
      <c r="BI4" s="81">
        <v>6</v>
      </c>
      <c r="BJ4" s="81">
        <v>7</v>
      </c>
      <c r="BK4" s="81">
        <v>8</v>
      </c>
      <c r="BL4" s="81">
        <v>9</v>
      </c>
      <c r="BM4" s="81">
        <v>10</v>
      </c>
      <c r="BN4" s="81">
        <v>11</v>
      </c>
      <c r="BO4" s="81">
        <v>12</v>
      </c>
      <c r="BP4" s="81">
        <v>13</v>
      </c>
      <c r="BQ4" s="81">
        <v>14</v>
      </c>
      <c r="BR4" s="81">
        <v>15</v>
      </c>
      <c r="BS4" s="81">
        <v>16</v>
      </c>
      <c r="BT4" s="81">
        <v>17</v>
      </c>
      <c r="BU4" s="81">
        <v>18</v>
      </c>
      <c r="BV4" s="81">
        <v>19</v>
      </c>
      <c r="BW4" s="81">
        <v>20</v>
      </c>
      <c r="BX4" s="81">
        <v>21</v>
      </c>
      <c r="BY4" s="81">
        <v>22</v>
      </c>
      <c r="BZ4" s="81">
        <v>23</v>
      </c>
      <c r="CA4" s="81">
        <v>24</v>
      </c>
      <c r="CB4" s="81">
        <v>27</v>
      </c>
      <c r="CC4" s="81">
        <v>29</v>
      </c>
      <c r="CD4" s="81">
        <v>31</v>
      </c>
      <c r="CE4" s="81">
        <v>33</v>
      </c>
      <c r="CF4" s="81">
        <v>25.1</v>
      </c>
      <c r="CG4" s="81">
        <v>25.2</v>
      </c>
      <c r="CH4" s="81">
        <v>26.1</v>
      </c>
      <c r="CI4" s="81">
        <v>26.2</v>
      </c>
      <c r="CJ4" s="81">
        <v>28.1</v>
      </c>
      <c r="CK4" s="81">
        <v>28.2</v>
      </c>
      <c r="CL4" s="81">
        <v>28.3</v>
      </c>
      <c r="CM4" s="81">
        <v>28.4</v>
      </c>
      <c r="CN4" s="81">
        <v>30.1</v>
      </c>
      <c r="CO4" s="81">
        <v>30.2</v>
      </c>
      <c r="CP4" s="81">
        <v>30.3</v>
      </c>
      <c r="CQ4" s="81">
        <v>30.4</v>
      </c>
      <c r="CR4" s="81">
        <v>32</v>
      </c>
      <c r="CS4" s="81">
        <v>34</v>
      </c>
      <c r="CT4" s="81">
        <v>35</v>
      </c>
      <c r="CU4" s="81">
        <v>36</v>
      </c>
      <c r="CV4" s="81">
        <v>37</v>
      </c>
      <c r="CW4" s="81">
        <v>38</v>
      </c>
      <c r="CX4" s="81">
        <v>39</v>
      </c>
      <c r="CY4" s="81">
        <v>40</v>
      </c>
      <c r="CZ4" s="81" t="s">
        <v>13</v>
      </c>
      <c r="DA4" s="81" t="s">
        <v>14</v>
      </c>
      <c r="DB4" s="81" t="s">
        <v>15</v>
      </c>
      <c r="DC4" s="81" t="s">
        <v>16</v>
      </c>
      <c r="DD4" s="81" t="s">
        <v>17</v>
      </c>
      <c r="DE4" s="82" t="s">
        <v>18</v>
      </c>
      <c r="DF4" s="73" t="s">
        <v>19</v>
      </c>
      <c r="DG4" s="83" t="s">
        <v>20</v>
      </c>
      <c r="DH4" s="73" t="s">
        <v>19</v>
      </c>
      <c r="DI4" s="73" t="s">
        <v>21</v>
      </c>
      <c r="DJ4" s="73" t="s">
        <v>19</v>
      </c>
      <c r="DK4" s="73" t="s">
        <v>22</v>
      </c>
      <c r="DL4" s="73" t="s">
        <v>19</v>
      </c>
      <c r="DM4" s="73" t="s">
        <v>23</v>
      </c>
      <c r="DN4" s="73" t="s">
        <v>19</v>
      </c>
      <c r="DO4" s="73" t="s">
        <v>10</v>
      </c>
      <c r="DP4" s="73" t="s">
        <v>19</v>
      </c>
    </row>
    <row r="5" spans="1:120" ht="24" x14ac:dyDescent="0.55000000000000004">
      <c r="A5" s="56"/>
      <c r="B5" s="51"/>
      <c r="C5" s="51"/>
      <c r="D5" s="56"/>
      <c r="E5" s="20" t="s">
        <v>47</v>
      </c>
      <c r="F5" s="51"/>
      <c r="G5" s="51"/>
      <c r="H5" s="21">
        <v>1</v>
      </c>
      <c r="I5" s="21">
        <v>4</v>
      </c>
      <c r="J5" s="21">
        <v>2</v>
      </c>
      <c r="K5" s="21">
        <v>2</v>
      </c>
      <c r="L5" s="21">
        <v>4</v>
      </c>
      <c r="M5" s="21">
        <v>2</v>
      </c>
      <c r="N5" s="21">
        <v>3</v>
      </c>
      <c r="O5" s="21">
        <v>3</v>
      </c>
      <c r="P5" s="21">
        <v>2</v>
      </c>
      <c r="Q5" s="21">
        <v>4</v>
      </c>
      <c r="R5" s="21">
        <v>1</v>
      </c>
      <c r="S5" s="21">
        <v>4</v>
      </c>
      <c r="T5" s="21">
        <v>3</v>
      </c>
      <c r="U5" s="21">
        <v>1</v>
      </c>
      <c r="V5" s="21">
        <v>3</v>
      </c>
      <c r="W5" s="21">
        <v>2</v>
      </c>
      <c r="X5" s="21">
        <v>4</v>
      </c>
      <c r="Y5" s="21">
        <v>3</v>
      </c>
      <c r="Z5" s="21">
        <v>4</v>
      </c>
      <c r="AA5" s="21">
        <v>1</v>
      </c>
      <c r="AB5" s="21">
        <v>4</v>
      </c>
      <c r="AC5" s="21">
        <v>1</v>
      </c>
      <c r="AD5" s="21">
        <v>1</v>
      </c>
      <c r="AE5" s="21">
        <v>3</v>
      </c>
      <c r="AF5" s="21">
        <v>4</v>
      </c>
      <c r="AG5" s="21">
        <v>3</v>
      </c>
      <c r="AH5" s="21">
        <v>3</v>
      </c>
      <c r="AI5" s="21">
        <v>4</v>
      </c>
      <c r="AJ5" s="30">
        <v>4</v>
      </c>
      <c r="AK5" s="30">
        <v>5</v>
      </c>
      <c r="AL5" s="30">
        <v>3</v>
      </c>
      <c r="AM5" s="30">
        <v>5</v>
      </c>
      <c r="AN5" s="22">
        <v>2</v>
      </c>
      <c r="AO5" s="22">
        <v>1</v>
      </c>
      <c r="AP5" s="22">
        <v>1</v>
      </c>
      <c r="AQ5" s="22">
        <v>1</v>
      </c>
      <c r="AR5" s="22">
        <v>1</v>
      </c>
      <c r="AS5" s="22">
        <v>2</v>
      </c>
      <c r="AT5" s="22">
        <v>1</v>
      </c>
      <c r="AU5" s="22">
        <v>2</v>
      </c>
      <c r="AV5" s="23">
        <v>3</v>
      </c>
      <c r="AW5" s="23">
        <v>5</v>
      </c>
      <c r="AX5" s="23">
        <v>3</v>
      </c>
      <c r="AY5" s="23">
        <v>3</v>
      </c>
      <c r="AZ5" s="23">
        <v>3</v>
      </c>
      <c r="BA5" s="23">
        <v>3</v>
      </c>
      <c r="BB5" s="23">
        <v>3</v>
      </c>
      <c r="BC5" s="80">
        <v>5</v>
      </c>
      <c r="BD5" s="74">
        <f>IF(H5=1,2,0)</f>
        <v>2</v>
      </c>
      <c r="BE5" s="74">
        <f>IF(I5=4,2,0)</f>
        <v>2</v>
      </c>
      <c r="BF5" s="74">
        <f>IF(J5=2,2,0)</f>
        <v>2</v>
      </c>
      <c r="BG5" s="74">
        <f>IF(K5=2,2,0)</f>
        <v>2</v>
      </c>
      <c r="BH5" s="74">
        <f>IF(L5=4,2,0)</f>
        <v>2</v>
      </c>
      <c r="BI5" s="74">
        <f>IF(M5=2,2,0)</f>
        <v>2</v>
      </c>
      <c r="BJ5" s="74">
        <f>IF(N5=3,2,0)</f>
        <v>2</v>
      </c>
      <c r="BK5" s="74">
        <f>IF(O5=3,2,0)</f>
        <v>2</v>
      </c>
      <c r="BL5" s="74">
        <f>IF(P5=2,2,0)</f>
        <v>2</v>
      </c>
      <c r="BM5" s="74">
        <f>IF(Q5=4,2,0)</f>
        <v>2</v>
      </c>
      <c r="BN5" s="74">
        <f>IF(R5=1,2,0)</f>
        <v>2</v>
      </c>
      <c r="BO5" s="74">
        <f>IF(S5=4,2,0)</f>
        <v>2</v>
      </c>
      <c r="BP5" s="74">
        <f>IF(T5=3,2,0)</f>
        <v>2</v>
      </c>
      <c r="BQ5" s="74">
        <f>IF(U5=1,2,0)</f>
        <v>2</v>
      </c>
      <c r="BR5" s="74">
        <f>IF(V5=3,2,0)</f>
        <v>2</v>
      </c>
      <c r="BS5" s="74">
        <f>IF(W5=2,2,0)</f>
        <v>2</v>
      </c>
      <c r="BT5" s="74">
        <f>IF(X5=4,2,0)</f>
        <v>2</v>
      </c>
      <c r="BU5" s="74">
        <f>IF(Y5=3,2,0)</f>
        <v>2</v>
      </c>
      <c r="BV5" s="74">
        <f>IF(Z5=4,2,0)</f>
        <v>2</v>
      </c>
      <c r="BW5" s="74">
        <f>IF(AA5=1,2,0)</f>
        <v>2</v>
      </c>
      <c r="BX5" s="74">
        <f>IF(AB5=4,2,0)</f>
        <v>2</v>
      </c>
      <c r="BY5" s="74">
        <f>IF(AC5=1,2,0)</f>
        <v>2</v>
      </c>
      <c r="BZ5" s="74">
        <f>IF(AD5=1,2,0)</f>
        <v>2</v>
      </c>
      <c r="CA5" s="74">
        <f>IF(AE5=3,2,0)</f>
        <v>2</v>
      </c>
      <c r="CB5" s="74">
        <f>IF(AF5=4,2,0)</f>
        <v>2</v>
      </c>
      <c r="CC5" s="74">
        <f>IF(AG5=3,2,0)</f>
        <v>2</v>
      </c>
      <c r="CD5" s="74">
        <f>IF(AH5=3,2,0)</f>
        <v>2</v>
      </c>
      <c r="CE5" s="74">
        <f>IF(AI5=4,2,0)</f>
        <v>2</v>
      </c>
      <c r="CF5" s="74">
        <f>IF(OR(AJ5=4,AJ5=5),2,0)</f>
        <v>2</v>
      </c>
      <c r="CG5" s="74">
        <f>IF(OR(AK5=4,AK5=5),2,0)</f>
        <v>2</v>
      </c>
      <c r="CH5" s="74">
        <f>IF(OR(AL5=3,AL5=5),2,0)</f>
        <v>2</v>
      </c>
      <c r="CI5" s="74">
        <f>IF(OR(AM5=3,AM5=5),2,0)</f>
        <v>2</v>
      </c>
      <c r="CJ5" s="74">
        <f>IF(AN5=2,1,0)</f>
        <v>1</v>
      </c>
      <c r="CK5" s="74">
        <f>IF(AO5=1,1,0)</f>
        <v>1</v>
      </c>
      <c r="CL5" s="74">
        <f>IF(AP5=1,1,0)</f>
        <v>1</v>
      </c>
      <c r="CM5" s="74">
        <f>IF(AQ5=1,1,0)</f>
        <v>1</v>
      </c>
      <c r="CN5" s="74">
        <f>IF(AR5=1,1,0)</f>
        <v>1</v>
      </c>
      <c r="CO5" s="74">
        <f>IF(AS5=2,1,0)</f>
        <v>1</v>
      </c>
      <c r="CP5" s="74">
        <f>IF(AT5=1,1,0)</f>
        <v>1</v>
      </c>
      <c r="CQ5" s="74">
        <f>IF(AU5=2,1,0)</f>
        <v>1</v>
      </c>
      <c r="CR5" s="74">
        <f t="shared" ref="CR5:CY5" si="0">AV5</f>
        <v>3</v>
      </c>
      <c r="CS5" s="74">
        <f t="shared" si="0"/>
        <v>5</v>
      </c>
      <c r="CT5" s="74">
        <f t="shared" si="0"/>
        <v>3</v>
      </c>
      <c r="CU5" s="74">
        <f t="shared" si="0"/>
        <v>3</v>
      </c>
      <c r="CV5" s="74">
        <f t="shared" si="0"/>
        <v>3</v>
      </c>
      <c r="CW5" s="74">
        <f t="shared" si="0"/>
        <v>3</v>
      </c>
      <c r="CX5" s="74">
        <f t="shared" si="0"/>
        <v>3</v>
      </c>
      <c r="CY5" s="74">
        <f t="shared" si="0"/>
        <v>5</v>
      </c>
      <c r="CZ5" s="84">
        <f>SUM(BD5,BF5,BG5,BH5,BJ5,BL5,BM5,CE5,CH5,CI5,CT5)</f>
        <v>23</v>
      </c>
      <c r="DA5" s="84">
        <f>SUM(CS5,CV5,CW5,CX5,CY5)</f>
        <v>19</v>
      </c>
      <c r="DB5" s="84">
        <f>SUM(BK5,BN5,BO5,BP5)</f>
        <v>8</v>
      </c>
      <c r="DC5" s="84">
        <f>SUM(BE5,BI5,BQ5,BR5,BS5,BT5,BU5,BV5,CB5,CJ5,CK5,CL5,CM5,CU5)</f>
        <v>25</v>
      </c>
      <c r="DD5" s="84">
        <f>SUM(BW5,BX5,BY5,BZ5,CA5,CC5,CD5,CF5,CG5,CN5,CO5,CP5,CQ5,CR5)</f>
        <v>25</v>
      </c>
      <c r="DE5" s="85">
        <f>CZ5</f>
        <v>23</v>
      </c>
      <c r="DF5" s="76" t="str">
        <f>IF(DE5&lt;5.75,"ปรับปรุง",IF(DE5&lt;11.5,"พอใช้",IF(DE5&lt;17.25,"ดี",IF(DE5&gt;=17.25,"ดีมาก"))))</f>
        <v>ดีมาก</v>
      </c>
      <c r="DG5" s="85">
        <f>DA5</f>
        <v>19</v>
      </c>
      <c r="DH5" s="76" t="str">
        <f>IF(DG5&lt;4.75,"ปรับปรุง",IF(DG5&lt;9.5,"พอใช้",IF(DG5&lt;14.25,"ดี",IF(DG5&gt;=14.25,"ดีมาก"))))</f>
        <v>ดีมาก</v>
      </c>
      <c r="DI5" s="85">
        <f>DB5</f>
        <v>8</v>
      </c>
      <c r="DJ5" s="76" t="str">
        <f>IF(DI5&lt;2,"ปรับปรุง",IF(DI5&lt;4,"พอใช้",IF(DI5&lt;6,"ดี",IF(DI5&gt;=6,"ดีมาก"))))</f>
        <v>ดีมาก</v>
      </c>
      <c r="DK5" s="85">
        <f>DC5</f>
        <v>25</v>
      </c>
      <c r="DL5" s="76" t="str">
        <f>IF(DK5&lt;6.25,"ปรับปรุง",IF(DK5&lt;12.5,"พอใช้",IF(DK5&lt;18.75,"ดี",IF(DK5&gt;=18.75,"ดีมาก"))))</f>
        <v>ดีมาก</v>
      </c>
      <c r="DM5" s="85">
        <f>DD5</f>
        <v>25</v>
      </c>
      <c r="DN5" s="76" t="str">
        <f>IF(DM5&lt;6.25,"ปรับปรุง",IF(DM5&lt;12.5,"พอใช้",IF(DM5&lt;18.75,"ดี",IF(DM5&gt;=18.75,"ดีมาก"))))</f>
        <v>ดีมาก</v>
      </c>
      <c r="DO5" s="86">
        <f>SUM(DE5,DG5,DI5,DK5,DM5)</f>
        <v>100</v>
      </c>
      <c r="DP5" s="79" t="str">
        <f>IF(DO5&lt;25,"ปรับปรุง",IF(DO5&lt;50,"พอใช้",IF(DO5&lt;75,"ดี",IF(DO5&gt;=75,"ดีมาก"))))</f>
        <v>ดีมาก</v>
      </c>
    </row>
    <row r="6" spans="1:120" s="27" customFormat="1" ht="24" x14ac:dyDescent="0.55000000000000004">
      <c r="A6" s="24"/>
      <c r="B6" s="25"/>
      <c r="C6" s="25"/>
      <c r="D6" s="24"/>
      <c r="E6" s="24"/>
      <c r="F6" s="25"/>
      <c r="G6" s="2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5"/>
      <c r="DF6" s="76"/>
      <c r="DG6" s="77"/>
      <c r="DH6" s="76"/>
      <c r="DI6" s="75"/>
      <c r="DJ6" s="76"/>
      <c r="DK6" s="75"/>
      <c r="DL6" s="76"/>
      <c r="DM6" s="75"/>
      <c r="DN6" s="76"/>
      <c r="DO6" s="78"/>
      <c r="DP6" s="79"/>
    </row>
    <row r="7" spans="1:120" s="28" customFormat="1" ht="24" x14ac:dyDescent="0.55000000000000004">
      <c r="A7" s="24"/>
      <c r="B7" s="25"/>
      <c r="C7" s="25"/>
      <c r="D7" s="24"/>
      <c r="E7" s="24"/>
      <c r="F7" s="25"/>
      <c r="G7" s="26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5"/>
      <c r="DF7" s="76"/>
      <c r="DG7" s="77"/>
      <c r="DH7" s="76"/>
      <c r="DI7" s="75"/>
      <c r="DJ7" s="76"/>
      <c r="DK7" s="75"/>
      <c r="DL7" s="76"/>
      <c r="DM7" s="75"/>
      <c r="DN7" s="76"/>
      <c r="DO7" s="78"/>
      <c r="DP7" s="79"/>
    </row>
    <row r="8" spans="1:120" s="28" customFormat="1" ht="24" x14ac:dyDescent="0.55000000000000004">
      <c r="A8" s="24"/>
      <c r="B8" s="25"/>
      <c r="C8" s="25"/>
      <c r="D8" s="24"/>
      <c r="E8" s="24"/>
      <c r="F8" s="25"/>
      <c r="G8" s="26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5"/>
      <c r="DF8" s="76"/>
      <c r="DG8" s="77"/>
      <c r="DH8" s="76"/>
      <c r="DI8" s="75"/>
      <c r="DJ8" s="76"/>
      <c r="DK8" s="75"/>
      <c r="DL8" s="76"/>
      <c r="DM8" s="75"/>
      <c r="DN8" s="76"/>
      <c r="DO8" s="78"/>
      <c r="DP8" s="79"/>
    </row>
    <row r="9" spans="1:120" s="28" customFormat="1" ht="24" x14ac:dyDescent="0.55000000000000004">
      <c r="A9" s="24"/>
      <c r="B9" s="25"/>
      <c r="C9" s="25"/>
      <c r="D9" s="24"/>
      <c r="E9" s="24"/>
      <c r="F9" s="25"/>
      <c r="G9" s="26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5"/>
      <c r="DF9" s="76"/>
      <c r="DG9" s="77"/>
      <c r="DH9" s="76"/>
      <c r="DI9" s="75"/>
      <c r="DJ9" s="76"/>
      <c r="DK9" s="75"/>
      <c r="DL9" s="76"/>
      <c r="DM9" s="75"/>
      <c r="DN9" s="76"/>
      <c r="DO9" s="78"/>
      <c r="DP9" s="79"/>
    </row>
    <row r="10" spans="1:120" s="28" customFormat="1" ht="24" x14ac:dyDescent="0.55000000000000004">
      <c r="A10" s="24"/>
      <c r="B10" s="25"/>
      <c r="C10" s="25"/>
      <c r="D10" s="24"/>
      <c r="E10" s="24"/>
      <c r="F10" s="25"/>
      <c r="G10" s="26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5"/>
      <c r="DF10" s="76"/>
      <c r="DG10" s="77"/>
      <c r="DH10" s="76"/>
      <c r="DI10" s="75"/>
      <c r="DJ10" s="76"/>
      <c r="DK10" s="75"/>
      <c r="DL10" s="76"/>
      <c r="DM10" s="75"/>
      <c r="DN10" s="76"/>
      <c r="DO10" s="78"/>
      <c r="DP10" s="79"/>
    </row>
    <row r="11" spans="1:120" ht="24" x14ac:dyDescent="0.55000000000000004">
      <c r="A11" s="24"/>
      <c r="B11" s="25"/>
      <c r="C11" s="25"/>
      <c r="D11" s="24"/>
      <c r="E11" s="24"/>
      <c r="F11" s="25"/>
      <c r="G11" s="26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5"/>
      <c r="DF11" s="76"/>
      <c r="DG11" s="77"/>
      <c r="DH11" s="76"/>
      <c r="DI11" s="75"/>
      <c r="DJ11" s="76"/>
      <c r="DK11" s="75"/>
      <c r="DL11" s="76"/>
      <c r="DM11" s="75"/>
      <c r="DN11" s="76"/>
      <c r="DO11" s="78"/>
      <c r="DP11" s="79"/>
    </row>
    <row r="12" spans="1:120" ht="24" x14ac:dyDescent="0.55000000000000004">
      <c r="A12" s="24"/>
      <c r="B12" s="25"/>
      <c r="C12" s="25"/>
      <c r="D12" s="24"/>
      <c r="E12" s="24"/>
      <c r="F12" s="25"/>
      <c r="G12" s="26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5"/>
      <c r="DF12" s="76"/>
      <c r="DG12" s="77"/>
      <c r="DH12" s="76"/>
      <c r="DI12" s="75"/>
      <c r="DJ12" s="76"/>
      <c r="DK12" s="75"/>
      <c r="DL12" s="76"/>
      <c r="DM12" s="75"/>
      <c r="DN12" s="76"/>
      <c r="DO12" s="78"/>
      <c r="DP12" s="79"/>
    </row>
    <row r="13" spans="1:120" ht="24" x14ac:dyDescent="0.55000000000000004">
      <c r="A13" s="24"/>
      <c r="B13" s="25"/>
      <c r="C13" s="25"/>
      <c r="D13" s="24"/>
      <c r="E13" s="24"/>
      <c r="F13" s="25"/>
      <c r="G13" s="26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5"/>
      <c r="DF13" s="76"/>
      <c r="DG13" s="77"/>
      <c r="DH13" s="76"/>
      <c r="DI13" s="75"/>
      <c r="DJ13" s="76"/>
      <c r="DK13" s="75"/>
      <c r="DL13" s="76"/>
      <c r="DM13" s="75"/>
      <c r="DN13" s="76"/>
      <c r="DO13" s="78"/>
      <c r="DP13" s="79"/>
    </row>
    <row r="14" spans="1:120" ht="24" x14ac:dyDescent="0.55000000000000004">
      <c r="A14" s="24"/>
      <c r="B14" s="25"/>
      <c r="C14" s="25"/>
      <c r="D14" s="24"/>
      <c r="E14" s="24"/>
      <c r="F14" s="25"/>
      <c r="G14" s="26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5"/>
      <c r="DF14" s="76"/>
      <c r="DG14" s="77"/>
      <c r="DH14" s="76"/>
      <c r="DI14" s="75"/>
      <c r="DJ14" s="76"/>
      <c r="DK14" s="75"/>
      <c r="DL14" s="76"/>
      <c r="DM14" s="75"/>
      <c r="DN14" s="76"/>
      <c r="DO14" s="78"/>
      <c r="DP14" s="79"/>
    </row>
    <row r="15" spans="1:120" ht="24" x14ac:dyDescent="0.55000000000000004">
      <c r="A15" s="24"/>
      <c r="B15" s="25"/>
      <c r="C15" s="25"/>
      <c r="D15" s="24"/>
      <c r="E15" s="24"/>
      <c r="F15" s="25"/>
      <c r="G15" s="26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5"/>
      <c r="DF15" s="76"/>
      <c r="DG15" s="77"/>
      <c r="DH15" s="76"/>
      <c r="DI15" s="75"/>
      <c r="DJ15" s="76"/>
      <c r="DK15" s="75"/>
      <c r="DL15" s="76"/>
      <c r="DM15" s="75"/>
      <c r="DN15" s="76"/>
      <c r="DO15" s="78"/>
      <c r="DP15" s="79"/>
    </row>
    <row r="16" spans="1:120" ht="24" x14ac:dyDescent="0.55000000000000004">
      <c r="A16" s="24"/>
      <c r="B16" s="25"/>
      <c r="C16" s="25"/>
      <c r="D16" s="24"/>
      <c r="E16" s="24"/>
      <c r="F16" s="25"/>
      <c r="G16" s="26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5"/>
      <c r="DF16" s="76"/>
      <c r="DG16" s="77"/>
      <c r="DH16" s="76"/>
      <c r="DI16" s="75"/>
      <c r="DJ16" s="76"/>
      <c r="DK16" s="75"/>
      <c r="DL16" s="76"/>
      <c r="DM16" s="75"/>
      <c r="DN16" s="76"/>
      <c r="DO16" s="78"/>
      <c r="DP16" s="79"/>
    </row>
    <row r="17" spans="1:120" ht="24" x14ac:dyDescent="0.55000000000000004">
      <c r="A17" s="24"/>
      <c r="B17" s="25"/>
      <c r="C17" s="25"/>
      <c r="D17" s="24"/>
      <c r="E17" s="24"/>
      <c r="F17" s="25"/>
      <c r="G17" s="26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5"/>
      <c r="DF17" s="76"/>
      <c r="DG17" s="77"/>
      <c r="DH17" s="76"/>
      <c r="DI17" s="75"/>
      <c r="DJ17" s="76"/>
      <c r="DK17" s="75"/>
      <c r="DL17" s="76"/>
      <c r="DM17" s="75"/>
      <c r="DN17" s="76"/>
      <c r="DO17" s="78"/>
      <c r="DP17" s="79"/>
    </row>
    <row r="18" spans="1:120" ht="24" x14ac:dyDescent="0.55000000000000004">
      <c r="A18" s="24"/>
      <c r="B18" s="25"/>
      <c r="C18" s="25"/>
      <c r="D18" s="24"/>
      <c r="E18" s="24"/>
      <c r="F18" s="25"/>
      <c r="G18" s="26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5"/>
      <c r="DF18" s="76"/>
      <c r="DG18" s="77"/>
      <c r="DH18" s="76"/>
      <c r="DI18" s="75"/>
      <c r="DJ18" s="76"/>
      <c r="DK18" s="75"/>
      <c r="DL18" s="76"/>
      <c r="DM18" s="75"/>
      <c r="DN18" s="76"/>
      <c r="DO18" s="78"/>
      <c r="DP18" s="79"/>
    </row>
    <row r="19" spans="1:120" ht="24" x14ac:dyDescent="0.55000000000000004">
      <c r="A19" s="24"/>
      <c r="B19" s="25"/>
      <c r="C19" s="25"/>
      <c r="D19" s="24"/>
      <c r="E19" s="24"/>
      <c r="F19" s="25"/>
      <c r="G19" s="26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5"/>
      <c r="DF19" s="76"/>
      <c r="DG19" s="77"/>
      <c r="DH19" s="76"/>
      <c r="DI19" s="75"/>
      <c r="DJ19" s="76"/>
      <c r="DK19" s="75"/>
      <c r="DL19" s="76"/>
      <c r="DM19" s="75"/>
      <c r="DN19" s="76"/>
      <c r="DO19" s="78"/>
      <c r="DP19" s="79"/>
    </row>
    <row r="20" spans="1:120" ht="24" x14ac:dyDescent="0.55000000000000004">
      <c r="A20" s="24"/>
      <c r="B20" s="25"/>
      <c r="C20" s="25"/>
      <c r="D20" s="24"/>
      <c r="E20" s="24"/>
      <c r="F20" s="25"/>
      <c r="G20" s="26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5"/>
      <c r="DF20" s="76"/>
      <c r="DG20" s="77"/>
      <c r="DH20" s="76"/>
      <c r="DI20" s="75"/>
      <c r="DJ20" s="76"/>
      <c r="DK20" s="75"/>
      <c r="DL20" s="76"/>
      <c r="DM20" s="75"/>
      <c r="DN20" s="76"/>
      <c r="DO20" s="78"/>
      <c r="DP20" s="79"/>
    </row>
    <row r="21" spans="1:120" ht="24" x14ac:dyDescent="0.55000000000000004"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5"/>
      <c r="DF21" s="76"/>
      <c r="DG21" s="77"/>
      <c r="DH21" s="76"/>
      <c r="DI21" s="75"/>
      <c r="DJ21" s="76"/>
      <c r="DK21" s="75"/>
      <c r="DL21" s="76"/>
      <c r="DM21" s="75"/>
      <c r="DN21" s="76"/>
      <c r="DO21" s="78"/>
      <c r="DP21" s="79"/>
    </row>
    <row r="22" spans="1:120" ht="24" x14ac:dyDescent="0.55000000000000004"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5"/>
      <c r="DF22" s="76"/>
      <c r="DG22" s="77"/>
      <c r="DH22" s="76"/>
      <c r="DI22" s="75"/>
      <c r="DJ22" s="76"/>
      <c r="DK22" s="75"/>
      <c r="DL22" s="76"/>
      <c r="DM22" s="75"/>
      <c r="DN22" s="76"/>
      <c r="DO22" s="78"/>
      <c r="DP22" s="79"/>
    </row>
    <row r="23" spans="1:120" ht="24" x14ac:dyDescent="0.55000000000000004"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5"/>
      <c r="DF23" s="76"/>
      <c r="DG23" s="77"/>
      <c r="DH23" s="76"/>
      <c r="DI23" s="75"/>
      <c r="DJ23" s="76"/>
      <c r="DK23" s="75"/>
      <c r="DL23" s="76"/>
      <c r="DM23" s="75"/>
      <c r="DN23" s="76"/>
      <c r="DO23" s="78"/>
      <c r="DP23" s="79"/>
    </row>
    <row r="24" spans="1:120" ht="24" x14ac:dyDescent="0.55000000000000004"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5"/>
      <c r="DF24" s="76"/>
      <c r="DG24" s="77"/>
      <c r="DH24" s="76"/>
      <c r="DI24" s="75"/>
      <c r="DJ24" s="76"/>
      <c r="DK24" s="75"/>
      <c r="DL24" s="76"/>
      <c r="DM24" s="75"/>
      <c r="DN24" s="76"/>
      <c r="DO24" s="78"/>
      <c r="DP24" s="79"/>
    </row>
    <row r="25" spans="1:120" ht="24" x14ac:dyDescent="0.55000000000000004"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5"/>
      <c r="DF25" s="76"/>
      <c r="DG25" s="77"/>
      <c r="DH25" s="76"/>
      <c r="DI25" s="75"/>
      <c r="DJ25" s="76"/>
      <c r="DK25" s="75"/>
      <c r="DL25" s="76"/>
      <c r="DM25" s="75"/>
      <c r="DN25" s="76"/>
      <c r="DO25" s="78"/>
      <c r="DP25" s="79"/>
    </row>
    <row r="26" spans="1:120" ht="24" x14ac:dyDescent="0.55000000000000004"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5"/>
      <c r="DF26" s="76"/>
      <c r="DG26" s="77"/>
      <c r="DH26" s="76"/>
      <c r="DI26" s="75"/>
      <c r="DJ26" s="76"/>
      <c r="DK26" s="75"/>
      <c r="DL26" s="76"/>
      <c r="DM26" s="75"/>
      <c r="DN26" s="76"/>
      <c r="DO26" s="78"/>
      <c r="DP26" s="79"/>
    </row>
    <row r="27" spans="1:120" ht="24" x14ac:dyDescent="0.55000000000000004"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5"/>
      <c r="DF27" s="76"/>
      <c r="DG27" s="77"/>
      <c r="DH27" s="76"/>
      <c r="DI27" s="75"/>
      <c r="DJ27" s="76"/>
      <c r="DK27" s="75"/>
      <c r="DL27" s="76"/>
      <c r="DM27" s="75"/>
      <c r="DN27" s="76"/>
      <c r="DO27" s="78"/>
      <c r="DP27" s="79"/>
    </row>
    <row r="28" spans="1:120" ht="24" x14ac:dyDescent="0.55000000000000004"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5"/>
      <c r="DF28" s="76"/>
      <c r="DG28" s="77"/>
      <c r="DH28" s="76"/>
      <c r="DI28" s="75"/>
      <c r="DJ28" s="76"/>
      <c r="DK28" s="75"/>
      <c r="DL28" s="76"/>
      <c r="DM28" s="75"/>
      <c r="DN28" s="76"/>
      <c r="DO28" s="78"/>
      <c r="DP28" s="79"/>
    </row>
    <row r="29" spans="1:120" ht="24" x14ac:dyDescent="0.55000000000000004"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5"/>
      <c r="DF29" s="76"/>
      <c r="DG29" s="77"/>
      <c r="DH29" s="76"/>
      <c r="DI29" s="75"/>
      <c r="DJ29" s="76"/>
      <c r="DK29" s="75"/>
      <c r="DL29" s="76"/>
      <c r="DM29" s="75"/>
      <c r="DN29" s="76"/>
      <c r="DO29" s="78"/>
      <c r="DP29" s="79"/>
    </row>
    <row r="30" spans="1:120" ht="24" x14ac:dyDescent="0.55000000000000004"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5"/>
      <c r="DF30" s="76"/>
      <c r="DG30" s="77"/>
      <c r="DH30" s="76"/>
      <c r="DI30" s="75"/>
      <c r="DJ30" s="76"/>
      <c r="DK30" s="75"/>
      <c r="DL30" s="76"/>
      <c r="DM30" s="75"/>
      <c r="DN30" s="76"/>
      <c r="DO30" s="78"/>
      <c r="DP30" s="79"/>
    </row>
  </sheetData>
  <mergeCells count="10">
    <mergeCell ref="CZ3:DP3"/>
    <mergeCell ref="F3:F5"/>
    <mergeCell ref="G3:G5"/>
    <mergeCell ref="A1:BC1"/>
    <mergeCell ref="A2:G2"/>
    <mergeCell ref="A3:A5"/>
    <mergeCell ref="B3:B5"/>
    <mergeCell ref="C3:C5"/>
    <mergeCell ref="D3:D5"/>
    <mergeCell ref="H3:BC3"/>
  </mergeCells>
  <dataValidations count="2">
    <dataValidation type="whole" allowBlank="1" showInputMessage="1" showErrorMessage="1" errorTitle="กรอกข้อมูลผิดพลาด" error="กรอกคะแนนผิด คะแนนตามเกณฑ์ คือ 0, 3, 6" sqref="CY1:CY4 CY31:CY1048576">
      <formula1>0</formula1>
      <formula2>6</formula2>
    </dataValidation>
    <dataValidation allowBlank="1" showInputMessage="1" showErrorMessage="1" errorTitle="กรอกข้อมูลผิดพลาด" error="กรอกคะแนนผิด คะแนนตามเกณฑ์ คือ 0, 3, 6" sqref="CZ1:DD3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8" sqref="M8"/>
    </sheetView>
  </sheetViews>
  <sheetFormatPr defaultColWidth="9" defaultRowHeight="17.25" x14ac:dyDescent="0.4"/>
  <cols>
    <col min="1" max="1" width="28.7109375" style="31" customWidth="1"/>
    <col min="2" max="16384" width="9" style="31"/>
  </cols>
  <sheetData>
    <row r="1" spans="1:13" ht="69" customHeight="1" x14ac:dyDescent="0.65">
      <c r="A1" s="63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2" customHeight="1" x14ac:dyDescent="0.4">
      <c r="A2" s="60"/>
      <c r="B2" s="61"/>
      <c r="C2" s="61"/>
      <c r="D2" s="61"/>
      <c r="E2" s="61"/>
      <c r="F2" s="61"/>
      <c r="K2" s="61"/>
      <c r="L2" s="61"/>
      <c r="M2" s="61"/>
    </row>
    <row r="3" spans="1:13" ht="21.2" customHeight="1" x14ac:dyDescent="0.4">
      <c r="A3" s="60" t="s">
        <v>24</v>
      </c>
      <c r="B3" s="61"/>
      <c r="C3" s="61"/>
      <c r="D3" s="61"/>
      <c r="E3" s="61"/>
      <c r="F3" s="61"/>
      <c r="G3" s="62" t="s">
        <v>25</v>
      </c>
      <c r="H3" s="61"/>
      <c r="I3" s="61"/>
      <c r="J3" s="61"/>
      <c r="K3" s="61"/>
      <c r="L3" s="61"/>
      <c r="M3" s="61"/>
    </row>
    <row r="4" spans="1:13" ht="21.2" customHeight="1" x14ac:dyDescent="0.4">
      <c r="A4" s="60" t="s">
        <v>26</v>
      </c>
      <c r="B4" s="61"/>
      <c r="C4" s="61"/>
      <c r="D4" s="61"/>
      <c r="E4" s="61"/>
      <c r="F4" s="61"/>
      <c r="G4" s="62" t="s">
        <v>27</v>
      </c>
      <c r="H4" s="61"/>
      <c r="I4" s="61"/>
      <c r="J4" s="61"/>
      <c r="K4" s="61"/>
      <c r="L4" s="61"/>
      <c r="M4" s="61"/>
    </row>
    <row r="6" spans="1:13" ht="29.25" customHeight="1" x14ac:dyDescent="0.4">
      <c r="A6" s="72" t="s">
        <v>28</v>
      </c>
      <c r="B6" s="72" t="s">
        <v>48</v>
      </c>
      <c r="C6" s="72" t="s">
        <v>49</v>
      </c>
      <c r="D6" s="72" t="s">
        <v>50</v>
      </c>
      <c r="E6" s="72" t="s">
        <v>51</v>
      </c>
      <c r="F6" s="72" t="s">
        <v>52</v>
      </c>
      <c r="G6" s="64" t="s">
        <v>29</v>
      </c>
      <c r="H6" s="66" t="s">
        <v>53</v>
      </c>
      <c r="I6" s="68" t="s">
        <v>54</v>
      </c>
      <c r="J6" s="69" t="s">
        <v>30</v>
      </c>
      <c r="K6" s="70"/>
      <c r="L6" s="70"/>
      <c r="M6" s="71"/>
    </row>
    <row r="7" spans="1:13" ht="29.25" customHeight="1" x14ac:dyDescent="0.4">
      <c r="A7" s="67"/>
      <c r="B7" s="67"/>
      <c r="C7" s="67"/>
      <c r="D7" s="67"/>
      <c r="E7" s="67"/>
      <c r="F7" s="67"/>
      <c r="G7" s="65"/>
      <c r="H7" s="67"/>
      <c r="I7" s="67"/>
      <c r="J7" s="32" t="s">
        <v>31</v>
      </c>
      <c r="K7" s="33" t="s">
        <v>32</v>
      </c>
      <c r="L7" s="33" t="s">
        <v>33</v>
      </c>
      <c r="M7" s="33" t="s">
        <v>34</v>
      </c>
    </row>
    <row r="8" spans="1:13" ht="27" customHeight="1" x14ac:dyDescent="0.4">
      <c r="A8" s="34" t="s">
        <v>35</v>
      </c>
      <c r="B8" s="35">
        <v>25</v>
      </c>
      <c r="C8" s="35">
        <v>100</v>
      </c>
      <c r="D8" s="36">
        <f>MIN(บันทึกและรายงานผลรายบุคคล!DO6:DO30)</f>
        <v>0</v>
      </c>
      <c r="E8" s="36">
        <f>MAX(บันทึกและรายงานผลรายบุคคล!DO6:DO30)</f>
        <v>0</v>
      </c>
      <c r="F8" s="36" t="e">
        <f>AVERAGE(บันทึกและรายงานผลรายบุคคล!DO6:DO30)</f>
        <v>#DIV/0!</v>
      </c>
      <c r="G8" s="36" t="e">
        <f>STDEV(บันทึกและรายงานผลรายบุคคล!DO6:DO30)</f>
        <v>#DIV/0!</v>
      </c>
      <c r="H8" s="36" t="e">
        <f>(F8/C8)*100</f>
        <v>#DIV/0!</v>
      </c>
      <c r="I8" s="36" t="e">
        <f>(G8/F8)*100</f>
        <v>#DIV/0!</v>
      </c>
      <c r="J8" s="36">
        <f>(COUNTIF(บันทึกและรายงานผลรายบุคคล!DP6:DP30,"ปรับปรุง")/B8)*100</f>
        <v>0</v>
      </c>
      <c r="K8" s="36">
        <f>(COUNTIF(บันทึกและรายงานผลรายบุคคล!DP6:DP30,"พอใช้")/B8)*100</f>
        <v>0</v>
      </c>
      <c r="L8" s="36">
        <f>(COUNTIF(บันทึกและรายงานผลรายบุคคล!DP6:DP30,"ดี")/B8)*100</f>
        <v>0</v>
      </c>
      <c r="M8" s="36">
        <f>(COUNTIF(บันทึกและรายงานผลรายบุคคล!DP6:DP30,"ดีมาก")/B8)*100</f>
        <v>0</v>
      </c>
    </row>
    <row r="9" spans="1:13" s="40" customFormat="1" ht="27" customHeight="1" x14ac:dyDescent="0.4">
      <c r="A9" s="37" t="s">
        <v>36</v>
      </c>
      <c r="B9" s="38">
        <v>25</v>
      </c>
      <c r="C9" s="38">
        <v>23</v>
      </c>
      <c r="D9" s="39">
        <f>MIN(บันทึกและรายงานผลรายบุคคล!DE6:DE30)</f>
        <v>0</v>
      </c>
      <c r="E9" s="39">
        <f>MAX(บันทึกและรายงานผลรายบุคคล!DE6:DE30)</f>
        <v>0</v>
      </c>
      <c r="F9" s="39" t="e">
        <f>AVERAGE(บันทึกและรายงานผลรายบุคคล!DE6:DE30)</f>
        <v>#DIV/0!</v>
      </c>
      <c r="G9" s="39" t="e">
        <f>STDEV(บันทึกและรายงานผลรายบุคคล!DE6:DE30)</f>
        <v>#DIV/0!</v>
      </c>
      <c r="H9" s="39" t="e">
        <f t="shared" ref="H9:H18" si="0">(F9/C9)*100</f>
        <v>#DIV/0!</v>
      </c>
      <c r="I9" s="39" t="e">
        <f t="shared" ref="I9:I18" si="1">(G9/F9)*100</f>
        <v>#DIV/0!</v>
      </c>
      <c r="J9" s="39">
        <f>(COUNTIF(บันทึกและรายงานผลรายบุคคล!DF6:DF30,"ปรับปรุง")/B9)*100</f>
        <v>0</v>
      </c>
      <c r="K9" s="39">
        <f>(COUNTIF(บันทึกและรายงานผลรายบุคคล!DF6:DF30,"พอใช้")/B9)*100</f>
        <v>0</v>
      </c>
      <c r="L9" s="39">
        <f>(COUNTIF(บันทึกและรายงานผลรายบุคคล!DF6:DF30,"ดี")/B9)*100</f>
        <v>0</v>
      </c>
      <c r="M9" s="39">
        <f>(COUNTIF(บันทึกและรายงานผลรายบุคคล!DF6:DF30,"ดีมาก")/B9)*100</f>
        <v>0</v>
      </c>
    </row>
    <row r="10" spans="1:13" ht="27" customHeight="1" x14ac:dyDescent="0.4">
      <c r="A10" s="41" t="s">
        <v>37</v>
      </c>
      <c r="B10" s="42">
        <v>25</v>
      </c>
      <c r="C10" s="42">
        <v>23</v>
      </c>
      <c r="D10" s="43">
        <f>MIN(บันทึกและรายงานผลรายบุคคล!CZ6:CZ30)</f>
        <v>0</v>
      </c>
      <c r="E10" s="43">
        <f>MAX(บันทึกและรายงานผลรายบุคคล!CZ6:CZ30)</f>
        <v>0</v>
      </c>
      <c r="F10" s="43" t="e">
        <f>AVERAGE(บันทึกและรายงานผลรายบุคคล!CZ6:CZ30)</f>
        <v>#DIV/0!</v>
      </c>
      <c r="G10" s="43" t="e">
        <f>STDEV(บันทึกและรายงานผลรายบุคคล!CZ6:CZ30)</f>
        <v>#DIV/0!</v>
      </c>
      <c r="H10" s="43" t="e">
        <f t="shared" si="0"/>
        <v>#DIV/0!</v>
      </c>
      <c r="I10" s="43" t="e">
        <f t="shared" si="1"/>
        <v>#DIV/0!</v>
      </c>
      <c r="J10" s="43"/>
      <c r="K10" s="43"/>
      <c r="L10" s="43"/>
      <c r="M10" s="43"/>
    </row>
    <row r="11" spans="1:13" s="40" customFormat="1" ht="27" customHeight="1" x14ac:dyDescent="0.4">
      <c r="A11" s="37" t="s">
        <v>38</v>
      </c>
      <c r="B11" s="38">
        <v>25</v>
      </c>
      <c r="C11" s="38">
        <v>19</v>
      </c>
      <c r="D11" s="39">
        <f>MIN(บันทึกและรายงานผลรายบุคคล!DG6:DG30)</f>
        <v>0</v>
      </c>
      <c r="E11" s="39">
        <f>MAX(บันทึกและรายงานผลรายบุคคล!DG6:DG30)</f>
        <v>0</v>
      </c>
      <c r="F11" s="39" t="e">
        <f>AVERAGE(บันทึกและรายงานผลรายบุคคล!DG6:DG30)</f>
        <v>#DIV/0!</v>
      </c>
      <c r="G11" s="39" t="e">
        <f>STDEV(บันทึกและรายงานผลรายบุคคล!DG6:DG30)</f>
        <v>#DIV/0!</v>
      </c>
      <c r="H11" s="39" t="e">
        <f t="shared" si="0"/>
        <v>#DIV/0!</v>
      </c>
      <c r="I11" s="39" t="e">
        <f t="shared" si="1"/>
        <v>#DIV/0!</v>
      </c>
      <c r="J11" s="39">
        <f>(COUNTIF(บันทึกและรายงานผลรายบุคคล!DH6:DH30,"ปรับปรุง")/B11)*100</f>
        <v>0</v>
      </c>
      <c r="K11" s="39">
        <f>(COUNTIF(บันทึกและรายงานผลรายบุคคล!DH6:DH30,"พอใช้")/B11)*100</f>
        <v>0</v>
      </c>
      <c r="L11" s="39">
        <f>(COUNTIF(บันทึกและรายงานผลรายบุคคล!DH6:DH30,"ดี")/B11)*100</f>
        <v>0</v>
      </c>
      <c r="M11" s="39">
        <f>(COUNTIF(บันทึกและรายงานผลรายบุคคล!DH6:DH30,"ดีมาก")/B11)*100</f>
        <v>0</v>
      </c>
    </row>
    <row r="12" spans="1:13" ht="27" customHeight="1" x14ac:dyDescent="0.4">
      <c r="A12" s="41" t="s">
        <v>39</v>
      </c>
      <c r="B12" s="42">
        <v>25</v>
      </c>
      <c r="C12" s="42">
        <v>19</v>
      </c>
      <c r="D12" s="43">
        <f>MIN(บันทึกและรายงานผลรายบุคคล!DA6:DA30)</f>
        <v>0</v>
      </c>
      <c r="E12" s="43">
        <f>MAX(บันทึกและรายงานผลรายบุคคล!DA6:DA30)</f>
        <v>0</v>
      </c>
      <c r="F12" s="43" t="e">
        <f>AVERAGE(บันทึกและรายงานผลรายบุคคล!DA6:DA30)</f>
        <v>#DIV/0!</v>
      </c>
      <c r="G12" s="43" t="e">
        <f>STDEV(บันทึกและรายงานผลรายบุคคล!DA6:DA30)</f>
        <v>#DIV/0!</v>
      </c>
      <c r="H12" s="43" t="e">
        <f t="shared" si="0"/>
        <v>#DIV/0!</v>
      </c>
      <c r="I12" s="43" t="e">
        <f t="shared" si="1"/>
        <v>#DIV/0!</v>
      </c>
      <c r="J12" s="43"/>
      <c r="K12" s="43"/>
      <c r="L12" s="43"/>
      <c r="M12" s="43"/>
    </row>
    <row r="13" spans="1:13" s="40" customFormat="1" ht="27" customHeight="1" x14ac:dyDescent="0.4">
      <c r="A13" s="37" t="s">
        <v>40</v>
      </c>
      <c r="B13" s="38">
        <v>25</v>
      </c>
      <c r="C13" s="38">
        <v>8</v>
      </c>
      <c r="D13" s="39">
        <f>MIN(บันทึกและรายงานผลรายบุคคล!DI6:DI30)</f>
        <v>0</v>
      </c>
      <c r="E13" s="39">
        <f>MAX(บันทึกและรายงานผลรายบุคคล!DI6:DI30)</f>
        <v>0</v>
      </c>
      <c r="F13" s="39" t="e">
        <f>AVERAGE(บันทึกและรายงานผลรายบุคคล!DI6:DI30)</f>
        <v>#DIV/0!</v>
      </c>
      <c r="G13" s="39" t="e">
        <f>STDEV(บันทึกและรายงานผลรายบุคคล!DI6:DI30)</f>
        <v>#DIV/0!</v>
      </c>
      <c r="H13" s="39" t="e">
        <f t="shared" si="0"/>
        <v>#DIV/0!</v>
      </c>
      <c r="I13" s="39" t="e">
        <f t="shared" si="1"/>
        <v>#DIV/0!</v>
      </c>
      <c r="J13" s="39">
        <f>(COUNTIF(บันทึกและรายงานผลรายบุคคล!DJ6:DJ30,"ปรับปรุง")/B13)*100</f>
        <v>0</v>
      </c>
      <c r="K13" s="39">
        <f>(COUNTIF(บันทึกและรายงานผลรายบุคคล!DJ6:DJ30,"พอใช้")/B13)*100</f>
        <v>0</v>
      </c>
      <c r="L13" s="39">
        <f>(COUNTIF(บันทึกและรายงานผลรายบุคคล!DJ6:DJ30,"ดี")/B13)*100</f>
        <v>0</v>
      </c>
      <c r="M13" s="39">
        <f>(COUNTIF(บันทึกและรายงานผลรายบุคคล!DJ6:DJ30,"ดีมาก")/B13)*100</f>
        <v>0</v>
      </c>
    </row>
    <row r="14" spans="1:13" ht="27" customHeight="1" x14ac:dyDescent="0.4">
      <c r="A14" s="41" t="s">
        <v>41</v>
      </c>
      <c r="B14" s="42">
        <v>25</v>
      </c>
      <c r="C14" s="42">
        <v>8</v>
      </c>
      <c r="D14" s="43">
        <f>MIN(บันทึกและรายงานผลรายบุคคล!DB6:DB30)</f>
        <v>0</v>
      </c>
      <c r="E14" s="43">
        <f>MAX(บันทึกและรายงานผลรายบุคคล!DB6:DB30)</f>
        <v>0</v>
      </c>
      <c r="F14" s="43" t="e">
        <f>AVERAGE(บันทึกและรายงานผลรายบุคคล!DB6:DB30)</f>
        <v>#DIV/0!</v>
      </c>
      <c r="G14" s="43" t="e">
        <f>STDEV(บันทึกและรายงานผลรายบุคคล!DB6:DB30)</f>
        <v>#DIV/0!</v>
      </c>
      <c r="H14" s="43" t="e">
        <f t="shared" si="0"/>
        <v>#DIV/0!</v>
      </c>
      <c r="I14" s="43" t="e">
        <f t="shared" si="1"/>
        <v>#DIV/0!</v>
      </c>
      <c r="J14" s="43"/>
      <c r="K14" s="43"/>
      <c r="L14" s="43"/>
      <c r="M14" s="43"/>
    </row>
    <row r="15" spans="1:13" ht="27" customHeight="1" x14ac:dyDescent="0.4">
      <c r="A15" s="37" t="s">
        <v>42</v>
      </c>
      <c r="B15" s="38">
        <v>25</v>
      </c>
      <c r="C15" s="38">
        <v>25</v>
      </c>
      <c r="D15" s="39">
        <f>MIN(บันทึกและรายงานผลรายบุคคล!DK6:DK30)</f>
        <v>0</v>
      </c>
      <c r="E15" s="39">
        <f>MAX(บันทึกและรายงานผลรายบุคคล!DK6:DK30)</f>
        <v>0</v>
      </c>
      <c r="F15" s="44" t="e">
        <f>AVERAGE(บันทึกและรายงานผลรายบุคคล!DK6:DK30)</f>
        <v>#DIV/0!</v>
      </c>
      <c r="G15" s="44" t="e">
        <f>STDEV(บันทึกและรายงานผลรายบุคคล!DK6:DK30)</f>
        <v>#DIV/0!</v>
      </c>
      <c r="H15" s="39" t="e">
        <f t="shared" si="0"/>
        <v>#DIV/0!</v>
      </c>
      <c r="I15" s="39" t="e">
        <f t="shared" si="1"/>
        <v>#DIV/0!</v>
      </c>
      <c r="J15" s="39">
        <f>(COUNTIF(บันทึกและรายงานผลรายบุคคล!DL6:DL30,"ปรับปรุง")/B15)*100</f>
        <v>0</v>
      </c>
      <c r="K15" s="39">
        <f>(COUNTIF(บันทึกและรายงานผลรายบุคคล!DL6:DL30,"พอใช้")/B15)*100</f>
        <v>0</v>
      </c>
      <c r="L15" s="39">
        <f>(COUNTIF(บันทึกและรายงานผลรายบุคคล!DL6:DL30,"ดี")/B15)*100</f>
        <v>0</v>
      </c>
      <c r="M15" s="39">
        <f>(COUNTIF(บันทึกและรายงานผลรายบุคคล!DL6:DL30,"ดีมาก")/B15)*100</f>
        <v>0</v>
      </c>
    </row>
    <row r="16" spans="1:13" ht="27" customHeight="1" x14ac:dyDescent="0.4">
      <c r="A16" s="41" t="s">
        <v>43</v>
      </c>
      <c r="B16" s="42">
        <v>25</v>
      </c>
      <c r="C16" s="42">
        <v>25</v>
      </c>
      <c r="D16" s="43">
        <f>MIN(บันทึกและรายงานผลรายบุคคล!DC6:DC30)</f>
        <v>0</v>
      </c>
      <c r="E16" s="43">
        <f>MAX(บันทึกและรายงานผลรายบุคคล!DC6:DC30)</f>
        <v>0</v>
      </c>
      <c r="F16" s="45" t="e">
        <f>AVERAGE(บันทึกและรายงานผลรายบุคคล!DC6:DC30)</f>
        <v>#DIV/0!</v>
      </c>
      <c r="G16" s="45" t="e">
        <f>STDEV(บันทึกและรายงานผลรายบุคคล!DC6:DC30)</f>
        <v>#DIV/0!</v>
      </c>
      <c r="H16" s="43" t="e">
        <f t="shared" si="0"/>
        <v>#DIV/0!</v>
      </c>
      <c r="I16" s="43" t="e">
        <f t="shared" si="1"/>
        <v>#DIV/0!</v>
      </c>
      <c r="J16" s="43"/>
      <c r="K16" s="43"/>
      <c r="L16" s="43"/>
      <c r="M16" s="43"/>
    </row>
    <row r="17" spans="1:13" ht="25.5" customHeight="1" x14ac:dyDescent="0.4">
      <c r="A17" s="37" t="s">
        <v>44</v>
      </c>
      <c r="B17" s="38">
        <v>25</v>
      </c>
      <c r="C17" s="38">
        <v>25</v>
      </c>
      <c r="D17" s="39">
        <f>MIN(บันทึกและรายงานผลรายบุคคล!DM6:DM30)</f>
        <v>0</v>
      </c>
      <c r="E17" s="39">
        <f>MAX(บันทึกและรายงานผลรายบุคคล!DM6:DM30)</f>
        <v>0</v>
      </c>
      <c r="F17" s="44" t="e">
        <f>AVERAGE(บันทึกและรายงานผลรายบุคคล!DM6:DM30)</f>
        <v>#DIV/0!</v>
      </c>
      <c r="G17" s="44" t="e">
        <f>STDEV(บันทึกและรายงานผลรายบุคคล!DM6:DM30)</f>
        <v>#DIV/0!</v>
      </c>
      <c r="H17" s="39" t="e">
        <f t="shared" si="0"/>
        <v>#DIV/0!</v>
      </c>
      <c r="I17" s="39" t="e">
        <f t="shared" si="1"/>
        <v>#DIV/0!</v>
      </c>
      <c r="J17" s="39">
        <f>(COUNTIF(บันทึกและรายงานผลรายบุคคล!DN6:DN30,"ปรับปรุง")/B17)*100</f>
        <v>0</v>
      </c>
      <c r="K17" s="39">
        <f>(COUNTIF(บันทึกและรายงานผลรายบุคคล!DN6:DN30,"พอใช้")/B17)*100</f>
        <v>0</v>
      </c>
      <c r="L17" s="39">
        <f>(COUNTIF(บันทึกและรายงานผลรายบุคคล!DN6:DN30,"ดี")/B17)*100</f>
        <v>0</v>
      </c>
      <c r="M17" s="39">
        <f>(COUNTIF(บันทึกและรายงานผลรายบุคคล!DN6:DN30,"ดีมาก")/B17)*100</f>
        <v>0</v>
      </c>
    </row>
    <row r="18" spans="1:13" ht="25.5" customHeight="1" x14ac:dyDescent="0.4">
      <c r="A18" s="41" t="s">
        <v>45</v>
      </c>
      <c r="B18" s="42">
        <v>25</v>
      </c>
      <c r="C18" s="42">
        <v>25</v>
      </c>
      <c r="D18" s="43">
        <f>MIN(บันทึกและรายงานผลรายบุคคล!DD6:DD30)</f>
        <v>0</v>
      </c>
      <c r="E18" s="43">
        <f>MAX(บันทึกและรายงานผลรายบุคคล!DD6:DD30)</f>
        <v>0</v>
      </c>
      <c r="F18" s="45" t="e">
        <f>AVERAGE(บันทึกและรายงานผลรายบุคคล!DD6:DD30)</f>
        <v>#DIV/0!</v>
      </c>
      <c r="G18" s="45" t="e">
        <f>STDEV(บันทึกและรายงานผลรายบุคคล!DD6:DD30)</f>
        <v>#DIV/0!</v>
      </c>
      <c r="H18" s="43" t="e">
        <f t="shared" si="0"/>
        <v>#DIV/0!</v>
      </c>
      <c r="I18" s="43" t="e">
        <f t="shared" si="1"/>
        <v>#DIV/0!</v>
      </c>
      <c r="J18" s="43"/>
      <c r="K18" s="43"/>
      <c r="L18" s="43"/>
      <c r="M18" s="43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บันทึกและรายงานผลรายบุคคล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2017-11-22T19:01:25Z</cp:lastPrinted>
  <dcterms:created xsi:type="dcterms:W3CDTF">2017-10-27T03:40:44Z</dcterms:created>
  <dcterms:modified xsi:type="dcterms:W3CDTF">2020-01-03T02:22:54Z</dcterms:modified>
</cp:coreProperties>
</file>