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1"/>
  </bookViews>
  <sheets>
    <sheet name="บันทึกและรายงานผลรายคน" sheetId="1" r:id="rId1"/>
    <sheet name="รายงาน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CW5" i="1" l="1"/>
  <c r="CU5" i="1"/>
  <c r="CS5" i="1"/>
  <c r="CV5" i="1"/>
  <c r="CT5" i="1"/>
  <c r="CR5" i="1"/>
  <c r="CQ5" i="1"/>
  <c r="CP5" i="1"/>
  <c r="CO5" i="1"/>
  <c r="CN5" i="1"/>
  <c r="CD5" i="1"/>
  <c r="CC5" i="1"/>
  <c r="CA5" i="1"/>
  <c r="BY5" i="1"/>
  <c r="BV5" i="1"/>
  <c r="BU5" i="1"/>
  <c r="BP5" i="1"/>
  <c r="BO5" i="1"/>
  <c r="BK5" i="1"/>
  <c r="BJ5" i="1"/>
  <c r="BH5" i="1"/>
  <c r="BG5" i="1"/>
  <c r="BF5" i="1"/>
  <c r="BE5" i="1"/>
  <c r="BC5" i="1"/>
  <c r="BB5" i="1"/>
  <c r="AY5" i="1"/>
  <c r="AX5" i="1"/>
  <c r="M14" i="7"/>
  <c r="L14" i="7"/>
  <c r="K14" i="7"/>
  <c r="J14" i="7"/>
  <c r="M12" i="7"/>
  <c r="L12" i="7"/>
  <c r="K12" i="7"/>
  <c r="J12" i="7"/>
  <c r="M9" i="7"/>
  <c r="L9" i="7"/>
  <c r="K9" i="7"/>
  <c r="J9" i="7"/>
  <c r="M8" i="7"/>
  <c r="L8" i="7"/>
  <c r="K8" i="7"/>
  <c r="J8" i="7"/>
  <c r="G15" i="7"/>
  <c r="F15" i="7"/>
  <c r="E15" i="7"/>
  <c r="D15" i="7"/>
  <c r="G14" i="7"/>
  <c r="F14" i="7"/>
  <c r="E14" i="7"/>
  <c r="D14" i="7"/>
  <c r="G13" i="7"/>
  <c r="F13" i="7"/>
  <c r="E13" i="7"/>
  <c r="D13" i="7"/>
  <c r="G12" i="7"/>
  <c r="F12" i="7"/>
  <c r="E12" i="7"/>
  <c r="D12" i="7"/>
  <c r="G11" i="7"/>
  <c r="F11" i="7"/>
  <c r="E11" i="7"/>
  <c r="D11" i="7"/>
  <c r="G10" i="7"/>
  <c r="F10" i="7"/>
  <c r="E10" i="7"/>
  <c r="D10" i="7"/>
  <c r="G9" i="7"/>
  <c r="F9" i="7"/>
  <c r="E9" i="7"/>
  <c r="D9" i="7"/>
  <c r="G8" i="7"/>
  <c r="F8" i="7"/>
  <c r="E8" i="7"/>
  <c r="D8" i="7"/>
  <c r="BX5" i="1" l="1"/>
  <c r="BW5" i="1"/>
  <c r="BR5" i="1"/>
  <c r="BM5" i="1"/>
  <c r="BL5" i="1"/>
  <c r="BI5" i="1"/>
  <c r="BD5" i="1"/>
  <c r="BA5" i="1"/>
  <c r="AZ5" i="1" l="1"/>
  <c r="BS5" i="1" l="1"/>
  <c r="CM5" i="1" l="1"/>
  <c r="CF5" i="1"/>
  <c r="CG5" i="1"/>
  <c r="CH5" i="1"/>
  <c r="CI5" i="1"/>
  <c r="CJ5" i="1"/>
  <c r="CK5" i="1"/>
  <c r="CL5" i="1"/>
  <c r="BQ5" i="1"/>
  <c r="BT5" i="1"/>
  <c r="BZ5" i="1"/>
  <c r="CB5" i="1"/>
  <c r="BN5" i="1"/>
  <c r="H14" i="7" l="1"/>
  <c r="I14" i="7" l="1"/>
  <c r="CE5" i="1" l="1"/>
  <c r="CX5" i="1" l="1"/>
  <c r="H15" i="7"/>
  <c r="I15" i="7" l="1"/>
  <c r="H11" i="7" l="1"/>
  <c r="H13" i="7"/>
  <c r="H12" i="7"/>
  <c r="H10" i="7"/>
  <c r="H9" i="7"/>
  <c r="H8" i="7"/>
  <c r="CY5" i="1" l="1"/>
  <c r="I11" i="7"/>
  <c r="I12" i="7"/>
  <c r="I9" i="7"/>
  <c r="I13" i="7"/>
  <c r="I10" i="7"/>
  <c r="I8" i="7"/>
</calcChain>
</file>

<file path=xl/sharedStrings.xml><?xml version="1.0" encoding="utf-8"?>
<sst xmlns="http://schemas.openxmlformats.org/spreadsheetml/2006/main" count="53" uniqueCount="50">
  <si>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</si>
  <si>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</si>
  <si>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</si>
  <si>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</si>
  <si>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</si>
  <si>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</si>
  <si>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</si>
  <si>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</si>
  <si>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</si>
  <si>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</si>
  <si>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</si>
  <si>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</si>
  <si>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</si>
  <si>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</si>
  <si>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</si>
  <si>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</si>
  <si>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</si>
  <si>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</si>
  <si>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</si>
  <si>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</si>
  <si>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</si>
  <si>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</si>
  <si>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</si>
  <si>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</si>
  <si>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</si>
  <si>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</si>
  <si>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</si>
  <si>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</si>
  <si>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</si>
  <si>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</si>
  <si>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</si>
  <si>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</si>
  <si>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</si>
  <si>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สาระที่ 1 จำนวนและการดำเนินการ</t>
  </si>
  <si>
    <t>มฐ ค 1.1</t>
  </si>
  <si>
    <t>สาระที่ 2  การวัด</t>
  </si>
  <si>
    <t>มฐ ค 2.2</t>
  </si>
  <si>
    <t>สาระที่ 3 เรขาคณิต</t>
  </si>
  <si>
    <t>ค 2.2</t>
  </si>
  <si>
    <t>ค 1.1</t>
  </si>
  <si>
    <t>คณิตศาสตร์</t>
  </si>
  <si>
    <t>ชื่อ - สกุล</t>
  </si>
  <si>
    <t>(ไม่ต้องใส่คำนำหน้า)</t>
  </si>
  <si>
    <t>ค 3.1</t>
  </si>
  <si>
    <t>มฐ ค 3.1</t>
  </si>
  <si>
    <t>ค 1.3</t>
  </si>
  <si>
    <t>มฐ ค 1.3</t>
  </si>
  <si>
    <t>สำนักงานเขตพื้นที่การศึกษา.............................................................</t>
  </si>
  <si>
    <t>โรงเรียน..................................................................</t>
  </si>
  <si>
    <t xml:space="preserve">รายงานผลการประเมินด้วยข้อสอบมาตรฐานในการสอบปลายปีของผู้เรียน ปีการศึกษา 2562
กลุ่มสาระการเรียนรู้คณิตศาสตร์ ระดับชั้นมัธยมศึกษาปีที่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</si>
</sst>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-#,##0.00"/>
    <numFmt numFmtId="165" formatCode="#,##0.0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  <font>
      <b/>
      <sz val="11"/>
      <name val="Calibri"/>
      <family val="2"/>
      <scheme val="minor"/>
    </font>
    <font>
      <sz val="14"/>
      <name val="Angsana New"/>
      <family val="1"/>
    </font>
    <font>
      <sz val="11"/>
      <name val="Angsana New"/>
      <family val="1"/>
    </font>
    <font>
      <sz val="16"/>
      <name val="Angsana New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horizontal="left" vertical="top" wrapText="1" readingOrder="1"/>
      <protection locked="0"/>
    </xf>
    <xf numFmtId="0" fontId="9" fillId="0" borderId="12" xfId="0" applyFont="1" applyBorder="1" applyAlignment="1" applyProtection="1">
      <alignment horizontal="center" vertical="top" wrapText="1" readingOrder="1"/>
      <protection locked="0"/>
    </xf>
    <xf numFmtId="164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3" xfId="0" applyFont="1" applyBorder="1" applyAlignment="1" applyProtection="1">
      <alignment horizontal="left" vertical="top" wrapText="1" readingOrder="1"/>
      <protection locked="0"/>
    </xf>
    <xf numFmtId="0" fontId="6" fillId="0" borderId="13" xfId="0" applyFont="1" applyBorder="1" applyAlignment="1" applyProtection="1">
      <alignment horizontal="center" vertical="top" wrapText="1" readingOrder="1"/>
      <protection locked="0"/>
    </xf>
    <xf numFmtId="164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64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5" xfId="0" applyFont="1" applyBorder="1" applyAlignment="1" applyProtection="1">
      <alignment horizontal="center" vertical="top" wrapText="1" readingOrder="1"/>
      <protection locked="0"/>
    </xf>
    <xf numFmtId="164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0" fillId="0" borderId="0" xfId="0"/>
    <xf numFmtId="0" fontId="11" fillId="5" borderId="4" xfId="0" applyFont="1" applyFill="1" applyBorder="1" applyAlignment="1">
      <alignment horizontal="center"/>
    </xf>
    <xf numFmtId="0" fontId="12" fillId="5" borderId="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7" borderId="17" xfId="0" applyFont="1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12" fillId="8" borderId="19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/>
    </xf>
    <xf numFmtId="165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66" fontId="2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13" xfId="0" applyFont="1" applyFill="1" applyBorder="1" applyAlignment="1" applyProtection="1">
      <alignment horizontal="left" vertical="top" wrapText="1" readingOrder="1"/>
      <protection locked="0"/>
    </xf>
    <xf numFmtId="0" fontId="6" fillId="0" borderId="14" xfId="0" applyFont="1" applyFill="1" applyBorder="1" applyAlignment="1" applyProtection="1">
      <alignment horizontal="left" vertical="top" wrapText="1" readingOrder="1"/>
      <protection locked="0"/>
    </xf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5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2</xdr:row>
      <xdr:rowOff>60464</xdr:rowOff>
    </xdr:to>
    <xdr:pic>
      <xdr:nvPicPr>
        <xdr:cNvPr id="4" name="รูปภาพ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5"/>
  <sheetViews>
    <sheetView topLeftCell="BU1" zoomScale="110" zoomScaleNormal="110" workbookViewId="0">
      <selection activeCell="CU7" sqref="CU7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5" width="21.5703125" style="1" customWidth="1"/>
    <col min="6" max="6" width="18.7109375" style="1" customWidth="1"/>
    <col min="7" max="7" width="7.28515625" style="1" customWidth="1"/>
    <col min="8" max="48" width="4.85546875" style="10" customWidth="1"/>
    <col min="49" max="49" width="4.85546875" style="35" customWidth="1"/>
    <col min="50" max="69" width="4.85546875" style="10" customWidth="1"/>
    <col min="70" max="91" width="4.85546875" style="1" customWidth="1"/>
    <col min="92" max="95" width="4.7109375" style="1" customWidth="1"/>
    <col min="96" max="103" width="7" style="1" customWidth="1"/>
    <col min="104" max="16384" width="9.140625" style="1"/>
  </cols>
  <sheetData>
    <row r="1" spans="1:103" ht="21" x14ac:dyDescent="0.4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4"/>
    </row>
    <row r="2" spans="1:103" ht="21" x14ac:dyDescent="0.45">
      <c r="A2" s="74" t="s">
        <v>7</v>
      </c>
      <c r="B2" s="74"/>
      <c r="C2" s="74"/>
      <c r="D2" s="74"/>
      <c r="E2" s="74"/>
      <c r="F2" s="74"/>
      <c r="G2" s="74"/>
      <c r="H2" s="5" t="s">
        <v>8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33"/>
      <c r="AX2" s="6" t="s">
        <v>9</v>
      </c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7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</row>
    <row r="3" spans="1:103" ht="21" x14ac:dyDescent="0.45">
      <c r="A3" s="75" t="s">
        <v>0</v>
      </c>
      <c r="B3" s="68" t="s">
        <v>1</v>
      </c>
      <c r="C3" s="68" t="s">
        <v>2</v>
      </c>
      <c r="D3" s="75" t="s">
        <v>3</v>
      </c>
      <c r="E3" s="36"/>
      <c r="F3" s="68" t="s">
        <v>4</v>
      </c>
      <c r="G3" s="68" t="s">
        <v>5</v>
      </c>
      <c r="H3" s="72" t="s">
        <v>6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9" t="s">
        <v>16</v>
      </c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3"/>
      <c r="CN3" s="65" t="s">
        <v>15</v>
      </c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7"/>
    </row>
    <row r="4" spans="1:103" ht="21" x14ac:dyDescent="0.45">
      <c r="A4" s="76"/>
      <c r="B4" s="69"/>
      <c r="C4" s="69"/>
      <c r="D4" s="76"/>
      <c r="E4" s="37" t="s">
        <v>41</v>
      </c>
      <c r="F4" s="69"/>
      <c r="G4" s="69"/>
      <c r="H4" s="8">
        <v>1</v>
      </c>
      <c r="I4" s="8">
        <v>2</v>
      </c>
      <c r="J4" s="8">
        <v>3</v>
      </c>
      <c r="K4" s="8">
        <v>4</v>
      </c>
      <c r="L4" s="8">
        <v>5</v>
      </c>
      <c r="M4" s="8">
        <v>6</v>
      </c>
      <c r="N4" s="8">
        <v>7</v>
      </c>
      <c r="O4" s="8">
        <v>8</v>
      </c>
      <c r="P4" s="8">
        <v>9</v>
      </c>
      <c r="Q4" s="8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8">
        <v>18.100000000000001</v>
      </c>
      <c r="Z4" s="8">
        <v>18.2</v>
      </c>
      <c r="AA4" s="8">
        <v>18.3</v>
      </c>
      <c r="AB4" s="8">
        <v>18.399999999999999</v>
      </c>
      <c r="AC4" s="8">
        <v>19.100000000000001</v>
      </c>
      <c r="AD4" s="8">
        <v>19.2</v>
      </c>
      <c r="AE4" s="8">
        <v>19.3</v>
      </c>
      <c r="AF4" s="8">
        <v>19.399999999999999</v>
      </c>
      <c r="AG4" s="8">
        <v>20.100000000000001</v>
      </c>
      <c r="AH4" s="8">
        <v>20.2</v>
      </c>
      <c r="AI4" s="8">
        <v>20.3</v>
      </c>
      <c r="AJ4" s="8">
        <v>20.399999999999999</v>
      </c>
      <c r="AK4" s="8">
        <v>21.2</v>
      </c>
      <c r="AL4" s="8">
        <v>21.2</v>
      </c>
      <c r="AM4" s="8">
        <v>21.3</v>
      </c>
      <c r="AN4" s="8">
        <v>21.4</v>
      </c>
      <c r="AO4" s="8">
        <v>22</v>
      </c>
      <c r="AP4" s="8">
        <v>23</v>
      </c>
      <c r="AQ4" s="8">
        <v>24</v>
      </c>
      <c r="AR4" s="8">
        <v>25</v>
      </c>
      <c r="AS4" s="8">
        <v>26</v>
      </c>
      <c r="AT4" s="8">
        <v>27</v>
      </c>
      <c r="AU4" s="8">
        <v>28</v>
      </c>
      <c r="AV4" s="8">
        <v>29</v>
      </c>
      <c r="AW4" s="34">
        <v>30</v>
      </c>
      <c r="AX4" s="43">
        <v>1</v>
      </c>
      <c r="AY4" s="43">
        <v>2</v>
      </c>
      <c r="AZ4" s="43">
        <v>3</v>
      </c>
      <c r="BA4" s="43">
        <v>4</v>
      </c>
      <c r="BB4" s="43">
        <v>5</v>
      </c>
      <c r="BC4" s="43">
        <v>6</v>
      </c>
      <c r="BD4" s="43">
        <v>7</v>
      </c>
      <c r="BE4" s="43">
        <v>8</v>
      </c>
      <c r="BF4" s="43">
        <v>9</v>
      </c>
      <c r="BG4" s="43">
        <v>10</v>
      </c>
      <c r="BH4" s="43">
        <v>11</v>
      </c>
      <c r="BI4" s="43">
        <v>12</v>
      </c>
      <c r="BJ4" s="43">
        <v>13</v>
      </c>
      <c r="BK4" s="43">
        <v>14</v>
      </c>
      <c r="BL4" s="43">
        <v>15</v>
      </c>
      <c r="BM4" s="43">
        <v>16</v>
      </c>
      <c r="BN4" s="43">
        <v>17</v>
      </c>
      <c r="BO4" s="43">
        <v>18.100000000000001</v>
      </c>
      <c r="BP4" s="43">
        <v>18.2</v>
      </c>
      <c r="BQ4" s="43">
        <v>18.3</v>
      </c>
      <c r="BR4" s="43">
        <v>18.399999999999999</v>
      </c>
      <c r="BS4" s="43">
        <v>19.100000000000001</v>
      </c>
      <c r="BT4" s="43">
        <v>19.2</v>
      </c>
      <c r="BU4" s="43">
        <v>19.3</v>
      </c>
      <c r="BV4" s="43">
        <v>19.399999999999999</v>
      </c>
      <c r="BW4" s="43">
        <v>20.100000000000001</v>
      </c>
      <c r="BX4" s="43">
        <v>20.2</v>
      </c>
      <c r="BY4" s="43">
        <v>20.3</v>
      </c>
      <c r="BZ4" s="43">
        <v>20.399999999999999</v>
      </c>
      <c r="CA4" s="43">
        <v>21.1</v>
      </c>
      <c r="CB4" s="43">
        <v>21.2</v>
      </c>
      <c r="CC4" s="43">
        <v>21.3</v>
      </c>
      <c r="CD4" s="43">
        <v>21.4</v>
      </c>
      <c r="CE4" s="43">
        <v>22</v>
      </c>
      <c r="CF4" s="43">
        <v>23</v>
      </c>
      <c r="CG4" s="43">
        <v>24</v>
      </c>
      <c r="CH4" s="43">
        <v>25</v>
      </c>
      <c r="CI4" s="43">
        <v>26</v>
      </c>
      <c r="CJ4" s="43">
        <v>27</v>
      </c>
      <c r="CK4" s="43">
        <v>28</v>
      </c>
      <c r="CL4" s="43">
        <v>29</v>
      </c>
      <c r="CM4" s="43">
        <v>30</v>
      </c>
      <c r="CN4" s="44" t="s">
        <v>39</v>
      </c>
      <c r="CO4" s="45" t="s">
        <v>45</v>
      </c>
      <c r="CP4" s="45" t="s">
        <v>38</v>
      </c>
      <c r="CQ4" s="45" t="s">
        <v>43</v>
      </c>
      <c r="CR4" s="45" t="s">
        <v>12</v>
      </c>
      <c r="CS4" s="45" t="s">
        <v>11</v>
      </c>
      <c r="CT4" s="45" t="s">
        <v>13</v>
      </c>
      <c r="CU4" s="45" t="s">
        <v>11</v>
      </c>
      <c r="CV4" s="45" t="s">
        <v>14</v>
      </c>
      <c r="CW4" s="45" t="s">
        <v>11</v>
      </c>
      <c r="CX4" s="45" t="s">
        <v>10</v>
      </c>
      <c r="CY4" s="45" t="s">
        <v>11</v>
      </c>
    </row>
    <row r="5" spans="1:103" ht="23.25" x14ac:dyDescent="0.5">
      <c r="A5" s="77"/>
      <c r="B5" s="70"/>
      <c r="C5" s="70"/>
      <c r="D5" s="77"/>
      <c r="E5" s="41" t="s">
        <v>42</v>
      </c>
      <c r="F5" s="70"/>
      <c r="G5" s="70"/>
      <c r="H5" s="38">
        <v>3</v>
      </c>
      <c r="I5" s="38">
        <v>4</v>
      </c>
      <c r="J5" s="38">
        <v>1</v>
      </c>
      <c r="K5" s="38">
        <v>2</v>
      </c>
      <c r="L5" s="38">
        <v>3</v>
      </c>
      <c r="M5" s="38">
        <v>2</v>
      </c>
      <c r="N5" s="38">
        <v>1</v>
      </c>
      <c r="O5" s="38">
        <v>2</v>
      </c>
      <c r="P5" s="38">
        <v>3</v>
      </c>
      <c r="Q5" s="38">
        <v>4</v>
      </c>
      <c r="R5" s="38">
        <v>4</v>
      </c>
      <c r="S5" s="38">
        <v>1</v>
      </c>
      <c r="T5" s="38">
        <v>2</v>
      </c>
      <c r="U5" s="38">
        <v>3</v>
      </c>
      <c r="V5" s="38">
        <v>1</v>
      </c>
      <c r="W5" s="38">
        <v>4</v>
      </c>
      <c r="X5" s="38">
        <v>3</v>
      </c>
      <c r="Y5" s="39">
        <v>1</v>
      </c>
      <c r="Z5" s="39">
        <v>2</v>
      </c>
      <c r="AA5" s="39">
        <v>1</v>
      </c>
      <c r="AB5" s="39">
        <v>1</v>
      </c>
      <c r="AC5" s="39">
        <v>2</v>
      </c>
      <c r="AD5" s="39">
        <v>1</v>
      </c>
      <c r="AE5" s="39">
        <v>2</v>
      </c>
      <c r="AF5" s="39">
        <v>1</v>
      </c>
      <c r="AG5" s="39">
        <v>1</v>
      </c>
      <c r="AH5" s="39">
        <v>2</v>
      </c>
      <c r="AI5" s="39">
        <v>2</v>
      </c>
      <c r="AJ5" s="39">
        <v>1</v>
      </c>
      <c r="AK5" s="39">
        <v>2</v>
      </c>
      <c r="AL5" s="39">
        <v>1</v>
      </c>
      <c r="AM5" s="39">
        <v>1</v>
      </c>
      <c r="AN5" s="39">
        <v>1</v>
      </c>
      <c r="AO5" s="40">
        <v>3.5</v>
      </c>
      <c r="AP5" s="40">
        <v>3.5</v>
      </c>
      <c r="AQ5" s="40">
        <v>3.5</v>
      </c>
      <c r="AR5" s="40">
        <v>3.5</v>
      </c>
      <c r="AS5" s="40">
        <v>3.5</v>
      </c>
      <c r="AT5" s="40">
        <v>3.5</v>
      </c>
      <c r="AU5" s="40">
        <v>3.5</v>
      </c>
      <c r="AV5" s="40">
        <v>3.5</v>
      </c>
      <c r="AW5" s="42">
        <v>5</v>
      </c>
      <c r="AX5" s="50">
        <f>IF(H5=3,3,0)</f>
        <v>3</v>
      </c>
      <c r="AY5" s="50">
        <f>IF(I5=4,3,0)</f>
        <v>3</v>
      </c>
      <c r="AZ5" s="50">
        <f>IF(J5=1,3,0)</f>
        <v>3</v>
      </c>
      <c r="BA5" s="50">
        <f>IF(K5=2,3,0)</f>
        <v>3</v>
      </c>
      <c r="BB5" s="50">
        <f>IF(L5=3,3,0)</f>
        <v>3</v>
      </c>
      <c r="BC5" s="50">
        <f>IF(M5=2,3,0)</f>
        <v>3</v>
      </c>
      <c r="BD5" s="50">
        <f>IF(N5=1,3,0)</f>
        <v>3</v>
      </c>
      <c r="BE5" s="50">
        <f>IF(O5=2,3,0)</f>
        <v>3</v>
      </c>
      <c r="BF5" s="50">
        <f>IF(P5=3,3,0)</f>
        <v>3</v>
      </c>
      <c r="BG5" s="50">
        <f>IF(Q5=4,3,0)</f>
        <v>3</v>
      </c>
      <c r="BH5" s="50">
        <f>IF(R5=4,3,0)</f>
        <v>3</v>
      </c>
      <c r="BI5" s="50">
        <f>IF(S5=1,3,0)</f>
        <v>3</v>
      </c>
      <c r="BJ5" s="50">
        <f>IF(T5=2,3,0)</f>
        <v>3</v>
      </c>
      <c r="BK5" s="50">
        <f>IF(U5=3,3,0)</f>
        <v>3</v>
      </c>
      <c r="BL5" s="50">
        <f>IF(V5=1,3,0)</f>
        <v>3</v>
      </c>
      <c r="BM5" s="50">
        <f>IF(W5=4,3,0)</f>
        <v>3</v>
      </c>
      <c r="BN5" s="50">
        <f t="shared" ref="BN5" si="0">IF(X5=3,3,0)</f>
        <v>3</v>
      </c>
      <c r="BO5" s="50">
        <f>IF(Y5=1,1,0)</f>
        <v>1</v>
      </c>
      <c r="BP5" s="50">
        <f>IF(Z5=2,1,0)</f>
        <v>1</v>
      </c>
      <c r="BQ5" s="50">
        <f t="shared" ref="BQ5:CB5" si="1">IF(AA5=1,1,0)</f>
        <v>1</v>
      </c>
      <c r="BR5" s="50">
        <f>IF(AB5=1,1,0)</f>
        <v>1</v>
      </c>
      <c r="BS5" s="50">
        <f>IF(AC5=2,1,0)</f>
        <v>1</v>
      </c>
      <c r="BT5" s="50">
        <f t="shared" si="1"/>
        <v>1</v>
      </c>
      <c r="BU5" s="50">
        <f>IF(AE5=2,1,0)</f>
        <v>1</v>
      </c>
      <c r="BV5" s="50">
        <f>IF(AF5=1,1,0)</f>
        <v>1</v>
      </c>
      <c r="BW5" s="50">
        <f>IF(AG5=1,1,0)</f>
        <v>1</v>
      </c>
      <c r="BX5" s="50">
        <f>IF(AH5=2,1,0)</f>
        <v>1</v>
      </c>
      <c r="BY5" s="50">
        <f>IF(AI5=2,1,0)</f>
        <v>1</v>
      </c>
      <c r="BZ5" s="50">
        <f t="shared" si="1"/>
        <v>1</v>
      </c>
      <c r="CA5" s="50">
        <f>IF(AK5=2,1,0)</f>
        <v>1</v>
      </c>
      <c r="CB5" s="50">
        <f t="shared" si="1"/>
        <v>1</v>
      </c>
      <c r="CC5" s="50">
        <f>IF(AM5=1,1,0)</f>
        <v>1</v>
      </c>
      <c r="CD5" s="50">
        <f>IF(AN5=1,1,0)</f>
        <v>1</v>
      </c>
      <c r="CE5" s="50">
        <f t="shared" ref="CE5" si="2">AO5</f>
        <v>3.5</v>
      </c>
      <c r="CF5" s="50">
        <f t="shared" ref="CF5" si="3">AP5</f>
        <v>3.5</v>
      </c>
      <c r="CG5" s="50">
        <f t="shared" ref="CG5" si="4">AQ5</f>
        <v>3.5</v>
      </c>
      <c r="CH5" s="50">
        <f t="shared" ref="CH5" si="5">AR5</f>
        <v>3.5</v>
      </c>
      <c r="CI5" s="50">
        <f t="shared" ref="CI5" si="6">AS5</f>
        <v>3.5</v>
      </c>
      <c r="CJ5" s="50">
        <f t="shared" ref="CJ5" si="7">AT5</f>
        <v>3.5</v>
      </c>
      <c r="CK5" s="50">
        <f t="shared" ref="CK5" si="8">AU5</f>
        <v>3.5</v>
      </c>
      <c r="CL5" s="50">
        <f t="shared" ref="CL5" si="9">AV5</f>
        <v>3.5</v>
      </c>
      <c r="CM5" s="50">
        <f>AW5</f>
        <v>5</v>
      </c>
      <c r="CN5" s="51">
        <f>SUM(AX5:BD5,BO5:BR5,CE5:CG5,CM5)</f>
        <v>40.5</v>
      </c>
      <c r="CO5" s="51">
        <f>SUM(BE5:BI5,BS5:BZ5,CH5:CI5)</f>
        <v>30</v>
      </c>
      <c r="CP5" s="51">
        <f>SUM(BJ5:BM5,CJ5)</f>
        <v>15.5</v>
      </c>
      <c r="CQ5" s="51">
        <f>SUM(BN5,CA5:CD5,CK5:CL5)</f>
        <v>14</v>
      </c>
      <c r="CR5" s="51">
        <f>SUM(CN5:CO5)</f>
        <v>70.5</v>
      </c>
      <c r="CS5" s="52" t="str">
        <f>IF(CR5&lt;17.625,"ปรับปรุง",IF(CR5&lt;35.25,"พอใช้",IF(CR5&lt;52.875,"ดี",IF(CR5&gt;=52.875,"ดีมาก"))))</f>
        <v>ดีมาก</v>
      </c>
      <c r="CT5" s="58">
        <f>CP5</f>
        <v>15.5</v>
      </c>
      <c r="CU5" s="52" t="str">
        <f>IF(CT5&lt;3.875,"ปรับปรุง",IF(CT5&lt;7.75,"พอใช้",IF(CT5&lt;11.625,"ดี",IF(CT5&gt;=11.625,"ดีมาก"))))</f>
        <v>ดีมาก</v>
      </c>
      <c r="CV5" s="58">
        <f>CQ5</f>
        <v>14</v>
      </c>
      <c r="CW5" s="52" t="str">
        <f>IF(CV5&lt;3.5,"ปรับปรุง",IF(CV5&lt;7,"พอใช้",IF(CV5&lt;10.5,"ดี",IF(CV5&gt;=10.5,"ดีมาก"))))</f>
        <v>ดีมาก</v>
      </c>
      <c r="CX5" s="58">
        <f>SUM(CN5:CQ5)</f>
        <v>100</v>
      </c>
      <c r="CY5" s="54" t="str">
        <f>IF(CX5&lt;25,"ปรับปรุง",IF(CX5&lt;50,"พอใช้",IF(CX5&lt;75,"ดี",IF(CX5&gt;=75,"ดีมาก"))))</f>
        <v>ดีมาก</v>
      </c>
    </row>
    <row r="6" spans="1:103" ht="23.25" x14ac:dyDescent="0.5"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2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1"/>
      <c r="CO6" s="51"/>
      <c r="CP6" s="51"/>
      <c r="CQ6" s="51"/>
      <c r="CR6" s="51"/>
      <c r="CS6" s="52"/>
      <c r="CT6" s="52"/>
      <c r="CU6" s="52"/>
      <c r="CV6" s="52"/>
      <c r="CW6" s="52"/>
      <c r="CX6" s="53"/>
      <c r="CY6" s="54"/>
    </row>
    <row r="7" spans="1:103" ht="23.25" x14ac:dyDescent="0.5"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2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1"/>
      <c r="CO7" s="51"/>
      <c r="CP7" s="51"/>
      <c r="CQ7" s="51"/>
      <c r="CR7" s="51"/>
      <c r="CS7" s="52"/>
      <c r="CT7" s="52"/>
      <c r="CU7" s="52"/>
      <c r="CV7" s="52"/>
      <c r="CW7" s="52"/>
      <c r="CX7" s="53"/>
      <c r="CY7" s="54"/>
    </row>
    <row r="8" spans="1:103" ht="23.25" x14ac:dyDescent="0.5"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2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1"/>
      <c r="CO8" s="51"/>
      <c r="CP8" s="51"/>
      <c r="CQ8" s="51"/>
      <c r="CR8" s="51"/>
      <c r="CS8" s="52"/>
      <c r="CT8" s="52"/>
      <c r="CU8" s="52"/>
      <c r="CV8" s="52"/>
      <c r="CW8" s="52"/>
      <c r="CX8" s="53"/>
      <c r="CY8" s="54"/>
    </row>
    <row r="9" spans="1:103" ht="23.25" x14ac:dyDescent="0.5"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2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1"/>
      <c r="CO9" s="51"/>
      <c r="CP9" s="51"/>
      <c r="CQ9" s="51"/>
      <c r="CR9" s="51"/>
      <c r="CS9" s="52"/>
      <c r="CT9" s="52"/>
      <c r="CU9" s="52"/>
      <c r="CV9" s="52"/>
      <c r="CW9" s="52"/>
      <c r="CX9" s="53"/>
      <c r="CY9" s="54"/>
    </row>
    <row r="10" spans="1:103" ht="23.25" x14ac:dyDescent="0.5"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2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1"/>
      <c r="CO10" s="51"/>
      <c r="CP10" s="51"/>
      <c r="CQ10" s="51"/>
      <c r="CR10" s="51"/>
      <c r="CS10" s="52"/>
      <c r="CT10" s="52"/>
      <c r="CU10" s="52"/>
      <c r="CV10" s="58"/>
      <c r="CW10" s="52"/>
      <c r="CX10" s="53"/>
      <c r="CY10" s="54"/>
    </row>
    <row r="11" spans="1:103" ht="23.25" x14ac:dyDescent="0.5"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2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1"/>
      <c r="CO11" s="51"/>
      <c r="CP11" s="51"/>
      <c r="CQ11" s="51"/>
      <c r="CR11" s="51"/>
      <c r="CS11" s="52"/>
      <c r="CT11" s="52"/>
      <c r="CU11" s="52"/>
      <c r="CV11" s="52"/>
      <c r="CW11" s="52"/>
      <c r="CX11" s="53"/>
      <c r="CY11" s="54"/>
    </row>
    <row r="12" spans="1:103" ht="23.25" x14ac:dyDescent="0.5"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6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1"/>
      <c r="CO12" s="51"/>
      <c r="CP12" s="51"/>
      <c r="CQ12" s="51"/>
      <c r="CR12" s="51"/>
      <c r="CS12" s="52"/>
      <c r="CT12" s="52"/>
      <c r="CU12" s="52"/>
      <c r="CV12" s="52"/>
      <c r="CW12" s="52"/>
      <c r="CX12" s="53"/>
      <c r="CY12" s="54"/>
    </row>
    <row r="13" spans="1:103" ht="23.25" x14ac:dyDescent="0.5"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6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1"/>
      <c r="CO13" s="51"/>
      <c r="CP13" s="51"/>
      <c r="CQ13" s="51"/>
      <c r="CR13" s="51"/>
      <c r="CS13" s="52"/>
      <c r="CT13" s="52"/>
      <c r="CU13" s="52"/>
      <c r="CV13" s="52"/>
      <c r="CW13" s="52"/>
      <c r="CX13" s="53"/>
      <c r="CY13" s="54"/>
    </row>
    <row r="14" spans="1:103" ht="23.25" x14ac:dyDescent="0.5"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6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1"/>
      <c r="CO14" s="51"/>
      <c r="CP14" s="51"/>
      <c r="CQ14" s="51"/>
      <c r="CR14" s="51"/>
      <c r="CS14" s="52"/>
      <c r="CT14" s="52"/>
      <c r="CU14" s="52"/>
      <c r="CV14" s="52"/>
      <c r="CW14" s="52"/>
      <c r="CX14" s="53"/>
      <c r="CY14" s="54"/>
    </row>
    <row r="15" spans="1:103" ht="23.25" x14ac:dyDescent="0.5"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6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1"/>
      <c r="CO15" s="51"/>
      <c r="CP15" s="51"/>
      <c r="CQ15" s="51"/>
      <c r="CR15" s="51"/>
      <c r="CS15" s="52"/>
      <c r="CT15" s="52"/>
      <c r="CU15" s="52"/>
      <c r="CV15" s="52"/>
      <c r="CW15" s="52"/>
      <c r="CX15" s="53"/>
      <c r="CY15" s="54"/>
    </row>
    <row r="16" spans="1:103" ht="23.25" x14ac:dyDescent="0.5"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6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1"/>
      <c r="CO16" s="51"/>
      <c r="CP16" s="51"/>
      <c r="CQ16" s="51"/>
      <c r="CR16" s="51"/>
      <c r="CS16" s="52"/>
      <c r="CT16" s="52"/>
      <c r="CU16" s="52"/>
      <c r="CV16" s="52"/>
      <c r="CW16" s="52"/>
      <c r="CX16" s="53"/>
      <c r="CY16" s="54"/>
    </row>
    <row r="17" spans="50:103" ht="23.25" x14ac:dyDescent="0.5"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1"/>
      <c r="CO17" s="55"/>
      <c r="CP17" s="55"/>
      <c r="CQ17" s="55"/>
      <c r="CR17" s="51"/>
      <c r="CS17" s="52"/>
      <c r="CT17" s="52"/>
      <c r="CU17" s="52"/>
      <c r="CV17" s="52"/>
      <c r="CW17" s="52"/>
      <c r="CX17" s="53"/>
      <c r="CY17" s="54"/>
    </row>
    <row r="18" spans="50:103" ht="23.25" x14ac:dyDescent="0.5"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1"/>
      <c r="CO18" s="55"/>
      <c r="CP18" s="55"/>
      <c r="CQ18" s="55"/>
      <c r="CR18" s="51"/>
      <c r="CS18" s="52"/>
      <c r="CT18" s="52"/>
      <c r="CU18" s="52"/>
      <c r="CV18" s="52"/>
      <c r="CW18" s="52"/>
      <c r="CX18" s="53"/>
      <c r="CY18" s="54"/>
    </row>
    <row r="19" spans="50:103" ht="23.25" x14ac:dyDescent="0.5"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1"/>
      <c r="CO19" s="55"/>
      <c r="CP19" s="55"/>
      <c r="CQ19" s="55"/>
      <c r="CR19" s="51"/>
      <c r="CS19" s="52"/>
      <c r="CT19" s="52"/>
      <c r="CU19" s="52"/>
      <c r="CV19" s="52"/>
      <c r="CW19" s="52"/>
      <c r="CX19" s="53"/>
      <c r="CY19" s="54"/>
    </row>
    <row r="20" spans="50:103" ht="23.25" x14ac:dyDescent="0.5"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1"/>
      <c r="CO20" s="55"/>
      <c r="CP20" s="55"/>
      <c r="CQ20" s="55"/>
      <c r="CR20" s="51"/>
      <c r="CS20" s="52"/>
      <c r="CT20" s="52"/>
      <c r="CU20" s="52"/>
      <c r="CV20" s="52"/>
      <c r="CW20" s="52"/>
      <c r="CX20" s="53"/>
      <c r="CY20" s="54"/>
    </row>
    <row r="21" spans="50:103" x14ac:dyDescent="0.35"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</row>
    <row r="22" spans="50:103" x14ac:dyDescent="0.35"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</row>
    <row r="23" spans="50:103" x14ac:dyDescent="0.35"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</row>
    <row r="24" spans="50:103" x14ac:dyDescent="0.35"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</row>
    <row r="25" spans="50:103" x14ac:dyDescent="0.35"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</row>
  </sheetData>
  <mergeCells count="10">
    <mergeCell ref="CN3:CY3"/>
    <mergeCell ref="F3:F5"/>
    <mergeCell ref="G3:G5"/>
    <mergeCell ref="A1:AW1"/>
    <mergeCell ref="H3:AW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7" zoomScale="115" zoomScaleNormal="115" workbookViewId="0">
      <selection activeCell="C18" sqref="C18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3" ht="60" customHeight="1" x14ac:dyDescent="0.6">
      <c r="A1" s="89" t="s">
        <v>49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21.2" customHeight="1" x14ac:dyDescent="0.25">
      <c r="A2" s="78"/>
      <c r="B2" s="90"/>
      <c r="C2" s="90"/>
      <c r="D2" s="90"/>
      <c r="E2" s="90"/>
      <c r="F2" s="90"/>
      <c r="K2" s="90"/>
      <c r="L2" s="90"/>
      <c r="M2" s="90"/>
    </row>
    <row r="3" spans="1:13" ht="23.25" customHeight="1" x14ac:dyDescent="0.25">
      <c r="A3" s="78" t="s">
        <v>30</v>
      </c>
      <c r="B3" s="78"/>
      <c r="C3" s="78"/>
      <c r="D3" s="78"/>
      <c r="E3" s="78"/>
      <c r="F3" s="78"/>
      <c r="G3" s="79" t="s">
        <v>48</v>
      </c>
      <c r="H3" s="79"/>
      <c r="I3" s="79"/>
      <c r="J3" s="79"/>
      <c r="K3" s="79"/>
      <c r="L3" s="79"/>
      <c r="M3" s="79"/>
    </row>
    <row r="4" spans="1:13" ht="21.2" customHeight="1" x14ac:dyDescent="0.25">
      <c r="A4" s="78" t="s">
        <v>31</v>
      </c>
      <c r="B4" s="78"/>
      <c r="C4" s="78"/>
      <c r="D4" s="78"/>
      <c r="E4" s="78"/>
      <c r="F4" s="78"/>
      <c r="G4" s="79" t="s">
        <v>47</v>
      </c>
      <c r="H4" s="79"/>
      <c r="I4" s="79"/>
      <c r="J4" s="79"/>
      <c r="K4" s="79"/>
      <c r="L4" s="79"/>
      <c r="M4" s="79"/>
    </row>
    <row r="6" spans="1:13" ht="28.5" customHeight="1" x14ac:dyDescent="0.25">
      <c r="A6" s="88" t="s">
        <v>17</v>
      </c>
      <c r="B6" s="88" t="s">
        <v>18</v>
      </c>
      <c r="C6" s="88" t="s">
        <v>19</v>
      </c>
      <c r="D6" s="88" t="s">
        <v>20</v>
      </c>
      <c r="E6" s="88" t="s">
        <v>21</v>
      </c>
      <c r="F6" s="88" t="s">
        <v>22</v>
      </c>
      <c r="G6" s="80" t="s">
        <v>32</v>
      </c>
      <c r="H6" s="82" t="s">
        <v>23</v>
      </c>
      <c r="I6" s="84" t="s">
        <v>24</v>
      </c>
      <c r="J6" s="85" t="s">
        <v>25</v>
      </c>
      <c r="K6" s="86"/>
      <c r="L6" s="86"/>
      <c r="M6" s="87"/>
    </row>
    <row r="7" spans="1:13" ht="28.5" customHeight="1" x14ac:dyDescent="0.25">
      <c r="A7" s="83"/>
      <c r="B7" s="83"/>
      <c r="C7" s="83"/>
      <c r="D7" s="83"/>
      <c r="E7" s="83"/>
      <c r="F7" s="83"/>
      <c r="G7" s="81"/>
      <c r="H7" s="83"/>
      <c r="I7" s="83"/>
      <c r="J7" s="17" t="s">
        <v>26</v>
      </c>
      <c r="K7" s="18" t="s">
        <v>27</v>
      </c>
      <c r="L7" s="18" t="s">
        <v>28</v>
      </c>
      <c r="M7" s="18" t="s">
        <v>29</v>
      </c>
    </row>
    <row r="8" spans="1:13" ht="20.25" customHeight="1" x14ac:dyDescent="0.25">
      <c r="A8" s="28" t="s">
        <v>40</v>
      </c>
      <c r="B8" s="29">
        <v>25</v>
      </c>
      <c r="C8" s="29">
        <v>100</v>
      </c>
      <c r="D8" s="46">
        <f>MIN(บันทึกและรายงานผลรายคน!CX6:CX30)</f>
        <v>0</v>
      </c>
      <c r="E8" s="46">
        <f>MAX(บันทึกและรายงานผลรายคน!CX6:CX30)</f>
        <v>0</v>
      </c>
      <c r="F8" s="30" t="e">
        <f>AVERAGE(บันทึกและรายงานผลรายคน!CX6:CX30)</f>
        <v>#DIV/0!</v>
      </c>
      <c r="G8" s="30" t="e">
        <f>STDEV(บันทึกและรายงานผลรายคน!CX6:CX30)</f>
        <v>#DIV/0!</v>
      </c>
      <c r="H8" s="30" t="e">
        <f>(F8/C8)*100</f>
        <v>#DIV/0!</v>
      </c>
      <c r="I8" s="30" t="e">
        <f>(G8/F8)*100</f>
        <v>#DIV/0!</v>
      </c>
      <c r="J8" s="30">
        <f>(COUNTIF(บันทึกและรายงานผลรายคน!CY6:CY30,"ปรับปรุง")/B8)*100</f>
        <v>0</v>
      </c>
      <c r="K8" s="30">
        <f>(COUNTIF(บันทึกและรายงานผลรายคน!CY6:CY30,"พอใช้")/B8)*100</f>
        <v>0</v>
      </c>
      <c r="L8" s="30">
        <f>(COUNTIF(บันทึกและรายงานผลรายคน!CY6:CY30,"ดี")/B8)*100</f>
        <v>0</v>
      </c>
      <c r="M8" s="30">
        <f>(COUNTIF(บันทึกและรายงานผลรายคน!CY6:CY30,"ดีมาก")/B8)*100</f>
        <v>0</v>
      </c>
    </row>
    <row r="9" spans="1:13" ht="20.25" customHeight="1" x14ac:dyDescent="0.25">
      <c r="A9" s="19" t="s">
        <v>33</v>
      </c>
      <c r="B9" s="20">
        <v>25</v>
      </c>
      <c r="C9" s="20">
        <v>70.5</v>
      </c>
      <c r="D9" s="47">
        <f>MIN(บันทึกและรายงานผลรายคน!CR6:CR30)</f>
        <v>0</v>
      </c>
      <c r="E9" s="47">
        <f>MAX(บันทึกและรายงานผลรายคน!CR6:CR30)</f>
        <v>0</v>
      </c>
      <c r="F9" s="21" t="e">
        <f>AVERAGE(บันทึกและรายงานผลรายคน!CR6:CR30)</f>
        <v>#DIV/0!</v>
      </c>
      <c r="G9" s="21" t="e">
        <f>STDEV(บันทึกและรายงานผลรายคน!CR6:CR30)</f>
        <v>#DIV/0!</v>
      </c>
      <c r="H9" s="21" t="e">
        <f t="shared" ref="H9:H14" si="0">(F9/C9)*100</f>
        <v>#DIV/0!</v>
      </c>
      <c r="I9" s="21" t="e">
        <f t="shared" ref="I9:I14" si="1">(G9/F9)*100</f>
        <v>#DIV/0!</v>
      </c>
      <c r="J9" s="21">
        <f>(COUNTIF(บันทึกและรายงานผลรายคน!CS6:CS30,"ปรับปรุง")/B9)*100</f>
        <v>0</v>
      </c>
      <c r="K9" s="21">
        <f>(COUNTIF(บันทึกและรายงานผลรายคน!CS6:CS30,"พอใช้")/B9)*100</f>
        <v>0</v>
      </c>
      <c r="L9" s="21">
        <f>(COUNTIF(บันทึกและรายงานผลรายคน!CS6:CS30,"ดี")/B9)*100</f>
        <v>0</v>
      </c>
      <c r="M9" s="21">
        <f>(COUNTIF(บันทึกและรายงานผลรายคน!CS6:CS30,"ดีมาก")/B9)*100</f>
        <v>0</v>
      </c>
    </row>
    <row r="10" spans="1:13" ht="20.25" customHeight="1" x14ac:dyDescent="0.25">
      <c r="A10" s="22" t="s">
        <v>34</v>
      </c>
      <c r="B10" s="23">
        <v>25</v>
      </c>
      <c r="C10" s="23">
        <v>40.5</v>
      </c>
      <c r="D10" s="48">
        <f>MIN(บันทึกและรายงานผลรายคน!CN6:CN30)</f>
        <v>0</v>
      </c>
      <c r="E10" s="48">
        <f>MAX(บันทึกและรายงานผลรายคน!CN6:CN30)</f>
        <v>0</v>
      </c>
      <c r="F10" s="24" t="e">
        <f>AVERAGE(บันทึกและรายงานผลรายคน!CN6:CN30)</f>
        <v>#DIV/0!</v>
      </c>
      <c r="G10" s="24" t="e">
        <f>STDEV(บันทึกและรายงานผลรายคน!CN6:CN30)</f>
        <v>#DIV/0!</v>
      </c>
      <c r="H10" s="24" t="e">
        <f t="shared" si="0"/>
        <v>#DIV/0!</v>
      </c>
      <c r="I10" s="24" t="e">
        <f t="shared" si="1"/>
        <v>#DIV/0!</v>
      </c>
      <c r="J10" s="24"/>
      <c r="K10" s="24"/>
      <c r="L10" s="24"/>
      <c r="M10" s="24"/>
    </row>
    <row r="11" spans="1:13" s="32" customFormat="1" ht="20.25" customHeight="1" x14ac:dyDescent="0.25">
      <c r="A11" s="63" t="s">
        <v>46</v>
      </c>
      <c r="B11" s="23">
        <v>25</v>
      </c>
      <c r="C11" s="23">
        <v>30</v>
      </c>
      <c r="D11" s="48">
        <f>MIN(บันทึกและรายงานผลรายคน!CO6:CO30)</f>
        <v>0</v>
      </c>
      <c r="E11" s="48">
        <f>MAX(บันทึกและรายงานผลรายคน!CO6:CO30)</f>
        <v>0</v>
      </c>
      <c r="F11" s="24" t="e">
        <f>AVERAGE(บันทึกและรายงานผลรายคน!CO6:CO30)</f>
        <v>#DIV/0!</v>
      </c>
      <c r="G11" s="24" t="e">
        <f>STDEV(บันทึกและรายงานผลรายคน!CO6:CO30)</f>
        <v>#DIV/0!</v>
      </c>
      <c r="H11" s="24" t="e">
        <f t="shared" ref="H11" si="2">(F11/C11)*100</f>
        <v>#DIV/0!</v>
      </c>
      <c r="I11" s="24" t="e">
        <f t="shared" ref="I11" si="3">(G11/F11)*100</f>
        <v>#DIV/0!</v>
      </c>
      <c r="J11" s="24"/>
      <c r="K11" s="24"/>
      <c r="L11" s="24"/>
      <c r="M11" s="24"/>
    </row>
    <row r="12" spans="1:13" ht="20.25" customHeight="1" x14ac:dyDescent="0.25">
      <c r="A12" s="19" t="s">
        <v>35</v>
      </c>
      <c r="B12" s="20">
        <v>25</v>
      </c>
      <c r="C12" s="20">
        <v>15.5</v>
      </c>
      <c r="D12" s="47">
        <f>MIN(บันทึกและรายงานผลรายคน!CT6:CT30)</f>
        <v>0</v>
      </c>
      <c r="E12" s="47">
        <f>MAX(บันทึกและรายงานผลรายคน!CT6:CT30)</f>
        <v>0</v>
      </c>
      <c r="F12" s="21" t="e">
        <f>AVERAGE(บันทึกและรายงานผลรายคน!CT6:CT30)</f>
        <v>#DIV/0!</v>
      </c>
      <c r="G12" s="21" t="e">
        <f>STDEV(บันทึกและรายงานผลรายคน!CT6:CT30)</f>
        <v>#DIV/0!</v>
      </c>
      <c r="H12" s="21" t="e">
        <f t="shared" si="0"/>
        <v>#DIV/0!</v>
      </c>
      <c r="I12" s="21" t="e">
        <f t="shared" si="1"/>
        <v>#DIV/0!</v>
      </c>
      <c r="J12" s="21">
        <f>(COUNTIF(บันทึกและรายงานผลรายคน!CU6:CU30,"ปรับปรุง")/B12)*100</f>
        <v>0</v>
      </c>
      <c r="K12" s="21">
        <f>(COUNTIF(บันทึกและรายงานผลรายคน!CU6:CU30,"พอใช้")/B12)*100</f>
        <v>0</v>
      </c>
      <c r="L12" s="21">
        <f>(COUNTIF(บันทึกและรายงานผลรายคน!CU6:CU30,"ดี")/B12)*100</f>
        <v>0</v>
      </c>
      <c r="M12" s="21">
        <f>(COUNTIF(บันทึกและรายงานผลรายคน!CU6:CU30,"ดีมาก")/B12)*100</f>
        <v>0</v>
      </c>
    </row>
    <row r="13" spans="1:13" ht="20.25" customHeight="1" x14ac:dyDescent="0.25">
      <c r="A13" s="25" t="s">
        <v>36</v>
      </c>
      <c r="B13" s="26">
        <v>25</v>
      </c>
      <c r="C13" s="26">
        <v>15.5</v>
      </c>
      <c r="D13" s="49">
        <f>MIN(บันทึกและรายงานผลรายคน!CP6:CP30)</f>
        <v>0</v>
      </c>
      <c r="E13" s="49">
        <f>MAX(บันทึกและรายงานผลรายคน!CP6:CP30)</f>
        <v>0</v>
      </c>
      <c r="F13" s="27" t="e">
        <f>AVERAGE(บันทึกและรายงานผลรายคน!CP6:CP30)</f>
        <v>#DIV/0!</v>
      </c>
      <c r="G13" s="27" t="e">
        <f>STDEV(บันทึกและรายงานผลรายคน!CP6:CP30)</f>
        <v>#DIV/0!</v>
      </c>
      <c r="H13" s="27" t="e">
        <f t="shared" si="0"/>
        <v>#DIV/0!</v>
      </c>
      <c r="I13" s="27" t="e">
        <f t="shared" si="1"/>
        <v>#DIV/0!</v>
      </c>
      <c r="J13" s="27"/>
      <c r="K13" s="27"/>
      <c r="L13" s="27"/>
      <c r="M13" s="27"/>
    </row>
    <row r="14" spans="1:13" ht="20.25" customHeight="1" x14ac:dyDescent="0.25">
      <c r="A14" s="31" t="s">
        <v>37</v>
      </c>
      <c r="B14" s="20">
        <v>25</v>
      </c>
      <c r="C14" s="20">
        <v>14</v>
      </c>
      <c r="D14" s="47">
        <f>MIN(บันทึกและรายงานผลรายคน!CV6:CV30)</f>
        <v>0</v>
      </c>
      <c r="E14" s="47">
        <f>MAX(บันทึกและรายงานผลรายคน!CV6:CV30)</f>
        <v>0</v>
      </c>
      <c r="F14" s="21" t="e">
        <f>AVERAGE(บันทึกและรายงานผลรายคน!CV6:CV30)</f>
        <v>#DIV/0!</v>
      </c>
      <c r="G14" s="21" t="e">
        <f>STDEV(บันทึกและรายงานผลรายคน!CV6:CV30)</f>
        <v>#DIV/0!</v>
      </c>
      <c r="H14" s="21" t="e">
        <f t="shared" si="0"/>
        <v>#DIV/0!</v>
      </c>
      <c r="I14" s="21" t="e">
        <f t="shared" si="1"/>
        <v>#DIV/0!</v>
      </c>
      <c r="J14" s="21">
        <f>(COUNTIF(บันทึกและรายงานผลรายคน!CW6:CW30,"ปรับปรุง")/B14)*100</f>
        <v>0</v>
      </c>
      <c r="K14" s="21">
        <f>(COUNTIF(บันทึกและรายงานผลรายคน!CW6:CW30,"พอใช้")/B14)*100</f>
        <v>0</v>
      </c>
      <c r="L14" s="21">
        <f>(COUNTIF(บันทึกและรายงานผลรายคน!CW6:CW30,"ดี")/B14)*100</f>
        <v>0</v>
      </c>
      <c r="M14" s="21">
        <f>(COUNTIF(บันทึกและรายงานผลรายคน!CW6:CW30,"ดีมาก")/B14)*100</f>
        <v>0</v>
      </c>
    </row>
    <row r="15" spans="1:13" ht="20.25" customHeight="1" x14ac:dyDescent="0.25">
      <c r="A15" s="64" t="s">
        <v>44</v>
      </c>
      <c r="B15" s="26">
        <v>25</v>
      </c>
      <c r="C15" s="26">
        <v>14</v>
      </c>
      <c r="D15" s="49">
        <f>MIN(บันทึกและรายงานผลรายคน!CQ6:CQ30)</f>
        <v>0</v>
      </c>
      <c r="E15" s="49">
        <f>MAX(บันทึกและรายงานผลรายคน!CQ6:CQ30)</f>
        <v>0</v>
      </c>
      <c r="F15" s="27" t="e">
        <f>AVERAGE(บันทึกและรายงานผลรายคน!CQ6:CQ30)</f>
        <v>#DIV/0!</v>
      </c>
      <c r="G15" s="27" t="e">
        <f>STDEV(บันทึกและรายงานผลรายคน!CQ6:CQ30)</f>
        <v>#DIV/0!</v>
      </c>
      <c r="H15" s="27" t="e">
        <f t="shared" ref="H15" si="4">(F15/C15)*100</f>
        <v>#DIV/0!</v>
      </c>
      <c r="I15" s="27" t="e">
        <f t="shared" ref="I15" si="5">(G15/F15)*100</f>
        <v>#DIV/0!</v>
      </c>
      <c r="J15" s="27"/>
      <c r="K15" s="27"/>
      <c r="L15" s="27"/>
      <c r="M15" s="27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27" bottom="0.19" header="0.2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2017-11-22T18:25:12Z</cp:lastPrinted>
  <dcterms:created xsi:type="dcterms:W3CDTF">2017-10-27T03:40:44Z</dcterms:created>
  <dcterms:modified xsi:type="dcterms:W3CDTF">2020-01-03T03:01:05Z</dcterms:modified>
</cp:coreProperties>
</file>