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H5" i="1" l="1"/>
  <c r="DU5" i="1" l="1"/>
  <c r="DT5" i="1"/>
  <c r="DS5" i="1"/>
  <c r="DR5" i="1"/>
  <c r="DQ5" i="1"/>
  <c r="DP5" i="1"/>
  <c r="DO5" i="1"/>
  <c r="DN5" i="1"/>
  <c r="DM5" i="1"/>
  <c r="DL5" i="1"/>
  <c r="DK5" i="1"/>
  <c r="DJ5" i="1"/>
  <c r="DI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DY5" i="1"/>
  <c r="DV5" i="1"/>
  <c r="EC5" i="1" s="1"/>
  <c r="EA5" i="1"/>
  <c r="EB5" i="1"/>
  <c r="DZ5" i="1"/>
  <c r="EG5" i="1" s="1"/>
  <c r="EH5" i="1" s="1"/>
  <c r="DW5" i="1"/>
  <c r="DX5" i="1"/>
  <c r="EI5" i="1" l="1"/>
  <c r="EJ5" i="1" s="1"/>
  <c r="D13" i="2"/>
  <c r="EE5" i="1"/>
  <c r="EF5" i="1" s="1"/>
  <c r="D10" i="2"/>
  <c r="G10" i="2"/>
  <c r="I10" i="2" s="1"/>
  <c r="F10" i="2"/>
  <c r="H10" i="2" s="1"/>
  <c r="E10" i="2"/>
  <c r="D16" i="2"/>
  <c r="G16" i="2"/>
  <c r="I16" i="2" s="1"/>
  <c r="F16" i="2"/>
  <c r="H16" i="2" s="1"/>
  <c r="E16" i="2"/>
  <c r="F19" i="2"/>
  <c r="H19" i="2" s="1"/>
  <c r="D12" i="2"/>
  <c r="G12" i="2"/>
  <c r="I12" i="2" s="1"/>
  <c r="F12" i="2"/>
  <c r="H12" i="2" s="1"/>
  <c r="E12" i="2"/>
  <c r="G18" i="2"/>
  <c r="D14" i="2"/>
  <c r="G14" i="2"/>
  <c r="F14" i="2"/>
  <c r="H14" i="2" s="1"/>
  <c r="E14" i="2"/>
  <c r="ED5" i="1"/>
  <c r="EK5" i="1"/>
  <c r="EL5" i="1" s="1"/>
  <c r="E13" i="2"/>
  <c r="D18" i="2"/>
  <c r="D19" i="2"/>
  <c r="G19" i="2"/>
  <c r="I19" i="2" s="1"/>
  <c r="F13" i="2"/>
  <c r="H13" i="2" s="1"/>
  <c r="E18" i="2"/>
  <c r="E19" i="2"/>
  <c r="G13" i="2"/>
  <c r="I13" i="2" s="1"/>
  <c r="F18" i="2"/>
  <c r="H18" i="2" s="1"/>
  <c r="D15" i="2" l="1"/>
  <c r="G15" i="2"/>
  <c r="F15" i="2"/>
  <c r="H15" i="2" s="1"/>
  <c r="E15" i="2"/>
  <c r="I18" i="2"/>
  <c r="G17" i="2"/>
  <c r="I17" i="2" s="1"/>
  <c r="D17" i="2"/>
  <c r="F17" i="2"/>
  <c r="H17" i="2" s="1"/>
  <c r="E17" i="2"/>
  <c r="D11" i="2"/>
  <c r="G11" i="2"/>
  <c r="F11" i="2"/>
  <c r="H11" i="2" s="1"/>
  <c r="E11" i="2"/>
  <c r="I14" i="2"/>
  <c r="D9" i="2"/>
  <c r="G9" i="2"/>
  <c r="F9" i="2"/>
  <c r="H9" i="2" s="1"/>
  <c r="E9" i="2"/>
  <c r="J9" i="2" l="1"/>
  <c r="M9" i="2"/>
  <c r="L9" i="2"/>
  <c r="K9" i="2"/>
  <c r="D8" i="2"/>
  <c r="G8" i="2"/>
  <c r="F8" i="2"/>
  <c r="H8" i="2" s="1"/>
  <c r="E8" i="2"/>
  <c r="M17" i="2"/>
  <c r="L17" i="2"/>
  <c r="K17" i="2"/>
  <c r="J17" i="2"/>
  <c r="I15" i="2"/>
  <c r="I11" i="2"/>
  <c r="I9" i="2"/>
  <c r="J11" i="2"/>
  <c r="M11" i="2"/>
  <c r="L11" i="2"/>
  <c r="K11" i="2"/>
  <c r="J15" i="2"/>
  <c r="M15" i="2"/>
  <c r="L15" i="2"/>
  <c r="K15" i="2"/>
  <c r="I8" i="2" l="1"/>
  <c r="J8" i="2"/>
  <c r="M8" i="2"/>
  <c r="L8" i="2"/>
  <c r="K8" i="2"/>
</calcChain>
</file>

<file path=xl/sharedStrings.xml><?xml version="1.0" encoding="utf-8"?>
<sst xmlns="http://schemas.openxmlformats.org/spreadsheetml/2006/main" count="62" uniqueCount="58">
  <si>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</si>
  <si>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</si>
  <si>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</si>
  <si>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</si>
  <si>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</si>
  <si>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</si>
  <si>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</si>
  <si>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</si>
  <si>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</si>
  <si>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</si>
  <si>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ตรวจคะแนนข้อที่</t>
  </si>
  <si>
    <t>ชื่อ - สกุล</t>
  </si>
  <si>
    <t>รวม</t>
  </si>
  <si>
    <t>รวมคะแนนและแปลผล</t>
  </si>
  <si>
    <t>สาระ 1</t>
  </si>
  <si>
    <t>แปลผล</t>
  </si>
  <si>
    <t>สาระ3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</si>
  <si>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</si>
  <si>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</si>
  <si>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</si>
  <si>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</si>
  <si>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</si>
  <si>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</si>
  <si>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</si>
  <si>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</si>
  <si>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</si>
  <si>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</si>
  <si>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</si>
  <si>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</si>
  <si>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</si>
  <si>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</si>
  <si>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</si>
  <si>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</si>
  <si>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</si>
  <si>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</si>
  <si>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วิทยาศาสตร์</t>
  </si>
  <si>
    <t>(ไม่ต้องใส่คำนำหน้าชื่อ)</t>
  </si>
  <si>
    <t>สาระ2</t>
  </si>
  <si>
    <t>สาระที่ 1 วิทยาศาสตร์ชีวภาพ</t>
  </si>
  <si>
    <t>สาระที่ 2 วิทยาศาสตร์กายภาพ</t>
  </si>
  <si>
    <t>มฐ ว 2.1</t>
  </si>
  <si>
    <t>มฐ ว 2.2</t>
  </si>
  <si>
    <t>มฐ ว 2.3</t>
  </si>
  <si>
    <t>ว 1.2</t>
  </si>
  <si>
    <t>ว 2.1</t>
  </si>
  <si>
    <t>ว 2.2</t>
  </si>
  <si>
    <t>ว 2.3</t>
  </si>
  <si>
    <t>ว 3.2</t>
  </si>
  <si>
    <t>มฐ ว 1.2</t>
  </si>
  <si>
    <t>มฐ ว 3.2</t>
  </si>
  <si>
    <t>ว 4.1</t>
  </si>
  <si>
    <t>ว 4.2</t>
  </si>
  <si>
    <t>สาระ4</t>
  </si>
  <si>
    <t>สาระที่ 4 เทคโนโลยี</t>
  </si>
  <si>
    <t>มฐ ว 4.1</t>
  </si>
  <si>
    <t>มฐ ว 4.2</t>
  </si>
  <si>
    <t>สาระที่ 3 วิทยาศาสตร์โลก และอวกาศ</t>
  </si>
  <si>
    <t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กลุ่มสาระการเรียนรู้วิทยาศาสตร์ ระดับชั้นมัธยมศึกษาปีที่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</si>
</sst>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sz val="14"/>
      <name val="BrowalliaUPC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6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1" fontId="3" fillId="0" borderId="0" xfId="0" applyNumberFormat="1" applyFont="1" applyFill="1" applyProtection="1"/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left" vertical="top" wrapText="1" readingOrder="1"/>
      <protection locked="0"/>
    </xf>
    <xf numFmtId="0" fontId="9" fillId="0" borderId="11" xfId="0" applyFont="1" applyBorder="1" applyAlignment="1" applyProtection="1">
      <alignment horizontal="center" vertical="center" wrapText="1" readingOrder="1"/>
      <protection locked="0"/>
    </xf>
    <xf numFmtId="164" fontId="9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center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6" fillId="0" borderId="16" xfId="0" applyFont="1" applyBorder="1" applyAlignment="1" applyProtection="1">
      <alignment horizontal="center" vertical="center" wrapText="1" readingOrder="1"/>
      <protection locked="0"/>
    </xf>
    <xf numFmtId="164" fontId="6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left" vertical="top" wrapText="1" readingOrder="1"/>
      <protection locked="0"/>
    </xf>
    <xf numFmtId="0" fontId="9" fillId="0" borderId="19" xfId="0" applyFont="1" applyBorder="1" applyAlignment="1" applyProtection="1">
      <alignment horizontal="left" vertical="top" wrapText="1" readingOrder="1"/>
      <protection locked="0"/>
    </xf>
    <xf numFmtId="0" fontId="6" fillId="0" borderId="7" xfId="0" applyFont="1" applyBorder="1" applyAlignment="1" applyProtection="1">
      <alignment horizontal="left" vertical="top" wrapText="1" readingOrder="1"/>
      <protection locked="0"/>
    </xf>
    <xf numFmtId="0" fontId="9" fillId="0" borderId="20" xfId="0" applyFont="1" applyBorder="1" applyAlignment="1" applyProtection="1">
      <alignment horizontal="left" vertical="top" wrapText="1" readingOrder="1"/>
      <protection locked="0"/>
    </xf>
    <xf numFmtId="0" fontId="6" fillId="0" borderId="21" xfId="0" applyFont="1" applyBorder="1" applyAlignment="1" applyProtection="1">
      <alignment horizontal="left" vertical="top" wrapText="1" readingOrder="1"/>
      <protection locked="0"/>
    </xf>
    <xf numFmtId="0" fontId="6" fillId="0" borderId="22" xfId="0" applyFont="1" applyBorder="1" applyAlignment="1" applyProtection="1">
      <alignment horizontal="left" vertical="top" wrapText="1" readingOrder="1"/>
      <protection locked="0"/>
    </xf>
    <xf numFmtId="0" fontId="6" fillId="0" borderId="23" xfId="0" applyFont="1" applyBorder="1" applyAlignment="1" applyProtection="1">
      <alignment horizontal="left" vertical="top" wrapText="1" readingOrder="1"/>
      <protection locked="0"/>
    </xf>
    <xf numFmtId="0" fontId="5" fillId="0" borderId="23" xfId="0" applyFont="1" applyBorder="1" applyAlignment="1">
      <alignment horizontal="center" vertical="center"/>
    </xf>
    <xf numFmtId="164" fontId="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24" xfId="0" applyFont="1" applyBorder="1" applyAlignment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10" fillId="5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center"/>
    </xf>
    <xf numFmtId="1" fontId="10" fillId="2" borderId="0" xfId="0" applyNumberFormat="1" applyFont="1" applyFill="1" applyProtection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8" borderId="3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9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 vertical="center" wrapText="1" readingOrder="1"/>
      <protection locked="0"/>
    </xf>
    <xf numFmtId="0" fontId="9" fillId="0" borderId="26" xfId="0" applyFont="1" applyBorder="1" applyAlignment="1" applyProtection="1">
      <alignment horizontal="center" vertical="center" wrapText="1" readingOrder="1"/>
      <protection locked="0"/>
    </xf>
    <xf numFmtId="0" fontId="9" fillId="0" borderId="29" xfId="0" applyFont="1" applyBorder="1" applyAlignment="1" applyProtection="1">
      <alignment horizontal="center" vertical="center" wrapText="1" readingOrder="1"/>
      <protection locked="0"/>
    </xf>
    <xf numFmtId="0" fontId="9" fillId="0" borderId="30" xfId="0" applyFont="1" applyBorder="1" applyAlignment="1" applyProtection="1">
      <alignment horizontal="center" vertical="center" wrapText="1" readingOrder="1"/>
      <protection locked="0"/>
    </xf>
    <xf numFmtId="0" fontId="9" fillId="0" borderId="31" xfId="0" applyFont="1" applyBorder="1" applyAlignment="1" applyProtection="1">
      <alignment horizontal="center" vertical="center" wrapText="1" readingOrder="1"/>
      <protection locked="0"/>
    </xf>
    <xf numFmtId="0" fontId="9" fillId="0" borderId="32" xfId="0" applyFont="1" applyBorder="1" applyAlignment="1" applyProtection="1">
      <alignment horizontal="center" vertical="center" wrapText="1" readingOrder="1"/>
      <protection locked="0"/>
    </xf>
    <xf numFmtId="0" fontId="1" fillId="0" borderId="33" xfId="0" applyFont="1" applyBorder="1"/>
    <xf numFmtId="165" fontId="9" fillId="0" borderId="11" xfId="0" applyNumberFormat="1" applyFont="1" applyBorder="1" applyAlignment="1" applyProtection="1">
      <alignment horizontal="center" vertical="center" wrapText="1" readingOrder="1"/>
      <protection locked="0"/>
    </xf>
    <xf numFmtId="165" fontId="9" fillId="0" borderId="15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16" xfId="0" applyNumberFormat="1" applyFont="1" applyBorder="1" applyAlignment="1" applyProtection="1">
      <alignment horizontal="center" vertical="center" wrapText="1" readingOrder="1"/>
      <protection locked="0"/>
    </xf>
    <xf numFmtId="165" fontId="9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2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5" fillId="9" borderId="34" xfId="0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6" fillId="0" borderId="36" xfId="0" applyFont="1" applyBorder="1" applyAlignment="1" applyProtection="1">
      <alignment horizontal="left" vertical="top" wrapText="1" readingOrder="1"/>
      <protection locked="0"/>
    </xf>
    <xf numFmtId="0" fontId="9" fillId="0" borderId="36" xfId="0" applyFont="1" applyBorder="1" applyAlignment="1" applyProtection="1">
      <alignment horizontal="center" vertical="center" wrapText="1" readingOrder="1"/>
      <protection locked="0"/>
    </xf>
    <xf numFmtId="0" fontId="5" fillId="0" borderId="36" xfId="0" applyFont="1" applyBorder="1" applyAlignment="1">
      <alignment horizontal="center" vertical="center"/>
    </xf>
    <xf numFmtId="165" fontId="6" fillId="0" borderId="36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36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24" xfId="0" applyFont="1" applyBorder="1" applyAlignment="1" applyProtection="1">
      <alignment horizontal="left" vertical="top" wrapText="1" readingOrder="1"/>
      <protection locked="0"/>
    </xf>
    <xf numFmtId="0" fontId="9" fillId="0" borderId="28" xfId="0" applyFont="1" applyBorder="1" applyAlignment="1" applyProtection="1">
      <alignment horizontal="center" vertical="center" wrapText="1" readingOrder="1"/>
      <protection locked="0"/>
    </xf>
    <xf numFmtId="165" fontId="6" fillId="0" borderId="24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38" xfId="0" applyBorder="1"/>
    <xf numFmtId="0" fontId="0" fillId="0" borderId="39" xfId="0" applyBorder="1"/>
    <xf numFmtId="1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166" fontId="15" fillId="2" borderId="2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5" borderId="6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7" xfId="0" applyNumberFormat="1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left"/>
    </xf>
    <xf numFmtId="1" fontId="5" fillId="2" borderId="6" xfId="0" applyNumberFormat="1" applyFont="1" applyFill="1" applyBorder="1" applyAlignment="1" applyProtection="1">
      <alignment horizontal="left"/>
    </xf>
    <xf numFmtId="1" fontId="5" fillId="2" borderId="35" xfId="0" applyNumberFormat="1" applyFont="1" applyFill="1" applyBorder="1" applyAlignment="1" applyProtection="1">
      <alignment horizontal="left"/>
    </xf>
    <xf numFmtId="1" fontId="5" fillId="2" borderId="9" xfId="0" applyNumberFormat="1" applyFont="1" applyFill="1" applyBorder="1" applyAlignment="1" applyProtection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8" xfId="0" applyFont="1" applyFill="1" applyBorder="1" applyAlignment="1" applyProtection="1">
      <alignment horizontal="left"/>
    </xf>
    <xf numFmtId="0" fontId="10" fillId="2" borderId="4" xfId="0" applyFont="1" applyFill="1" applyBorder="1" applyAlignment="1" applyProtection="1">
      <alignment horizontal="left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495299</xdr:colOff>
      <xdr:row>0</xdr:row>
      <xdr:rowOff>82831</xdr:rowOff>
    </xdr:from>
    <xdr:to>
      <xdr:col>12</xdr:col>
      <xdr:colOff>447674</xdr:colOff>
      <xdr:row>1</xdr:row>
      <xdr:rowOff>161924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4" y="82831"/>
          <a:ext cx="638175" cy="8029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1"/>
  <sheetViews>
    <sheetView tabSelected="1" zoomScale="80" zoomScaleNormal="8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4" width="21.5703125" style="1" customWidth="1"/>
    <col min="5" max="5" width="23.28515625" style="1" customWidth="1"/>
    <col min="6" max="6" width="18.7109375" style="1" customWidth="1"/>
    <col min="7" max="7" width="7.28515625" style="1" customWidth="1"/>
    <col min="8" max="32" width="4.85546875" style="2" customWidth="1"/>
    <col min="33" max="34" width="5.28515625" style="2" customWidth="1"/>
    <col min="35" max="35" width="5.140625" style="2" customWidth="1"/>
    <col min="36" max="38" width="5.42578125" style="2" customWidth="1"/>
    <col min="39" max="42" width="4.85546875" style="2" customWidth="1"/>
    <col min="43" max="44" width="5.42578125" style="2" customWidth="1"/>
    <col min="45" max="45" width="5.28515625" style="2" customWidth="1"/>
    <col min="46" max="46" width="5.42578125" style="2" customWidth="1"/>
    <col min="47" max="47" width="5.28515625" style="2" customWidth="1"/>
    <col min="48" max="48" width="5.42578125" style="2" customWidth="1"/>
    <col min="49" max="49" width="5.28515625" style="2" customWidth="1"/>
    <col min="50" max="50" width="5.42578125" style="2" customWidth="1"/>
    <col min="51" max="51" width="5.28515625" style="2" customWidth="1"/>
    <col min="52" max="52" width="5.42578125" style="2" customWidth="1"/>
    <col min="53" max="53" width="5.28515625" style="2" customWidth="1"/>
    <col min="54" max="55" width="5.5703125" style="2" customWidth="1"/>
    <col min="56" max="57" width="5.42578125" style="2" customWidth="1"/>
    <col min="58" max="58" width="5.28515625" style="2" customWidth="1"/>
    <col min="59" max="91" width="4.85546875" style="2" customWidth="1"/>
    <col min="92" max="92" width="5.42578125" style="2" customWidth="1"/>
    <col min="93" max="94" width="5.5703125" style="2" customWidth="1"/>
    <col min="95" max="95" width="5.28515625" style="2" customWidth="1"/>
    <col min="96" max="96" width="5.42578125" style="2" customWidth="1"/>
    <col min="97" max="97" width="5.28515625" style="2" customWidth="1"/>
    <col min="98" max="101" width="4.85546875" style="2" customWidth="1"/>
    <col min="102" max="103" width="5.28515625" style="2" customWidth="1"/>
    <col min="104" max="104" width="5.42578125" style="2" customWidth="1"/>
    <col min="105" max="107" width="5.28515625" style="2" customWidth="1"/>
    <col min="108" max="108" width="5.42578125" style="2" customWidth="1"/>
    <col min="109" max="109" width="5.28515625" style="2" customWidth="1"/>
    <col min="110" max="110" width="5.42578125" style="2" customWidth="1"/>
    <col min="111" max="111" width="5.28515625" style="2" customWidth="1"/>
    <col min="112" max="112" width="5.42578125" style="2" customWidth="1"/>
    <col min="113" max="113" width="5.28515625" style="2" customWidth="1"/>
    <col min="114" max="114" width="5.42578125" style="2" customWidth="1"/>
    <col min="115" max="116" width="5.28515625" style="2" customWidth="1"/>
    <col min="117" max="117" width="5.42578125" style="2" customWidth="1"/>
    <col min="118" max="125" width="4.85546875" style="2" customWidth="1"/>
    <col min="126" max="130" width="5.85546875" style="1" customWidth="1"/>
    <col min="131" max="132" width="5.85546875" style="69" customWidth="1"/>
    <col min="133" max="133" width="5.85546875" style="1" customWidth="1"/>
    <col min="134" max="134" width="7.5703125" style="2" customWidth="1"/>
    <col min="135" max="135" width="7.5703125" style="72" customWidth="1"/>
    <col min="136" max="136" width="7.5703125" style="2" customWidth="1"/>
    <col min="137" max="137" width="7.5703125" style="72" customWidth="1"/>
    <col min="138" max="138" width="7.5703125" style="2" customWidth="1"/>
    <col min="139" max="139" width="7.5703125" style="72" customWidth="1"/>
    <col min="140" max="140" width="7.5703125" style="2" customWidth="1"/>
    <col min="141" max="141" width="7.5703125" style="72" customWidth="1"/>
    <col min="142" max="142" width="7.5703125" style="2" customWidth="1"/>
    <col min="143" max="16384" width="9.140625" style="1"/>
  </cols>
  <sheetData>
    <row r="1" spans="1:142" ht="21" x14ac:dyDescent="0.4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4"/>
    </row>
    <row r="2" spans="1:142" s="43" customFormat="1" ht="23.25" x14ac:dyDescent="0.5">
      <c r="A2" s="92" t="s">
        <v>7</v>
      </c>
      <c r="B2" s="92"/>
      <c r="C2" s="92"/>
      <c r="D2" s="92"/>
      <c r="E2" s="92"/>
      <c r="F2" s="92"/>
      <c r="G2" s="92"/>
      <c r="H2" s="38" t="s">
        <v>8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103" t="s">
        <v>9</v>
      </c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40"/>
      <c r="DW2" s="41"/>
      <c r="DX2" s="41"/>
      <c r="DY2" s="41"/>
      <c r="DZ2" s="41"/>
      <c r="EA2" s="41"/>
      <c r="EB2" s="41"/>
      <c r="EC2" s="41"/>
      <c r="ED2" s="42"/>
      <c r="EE2" s="73"/>
      <c r="EF2" s="42"/>
      <c r="EG2" s="73"/>
      <c r="EH2" s="42"/>
      <c r="EI2" s="73"/>
      <c r="EJ2" s="42"/>
      <c r="EK2" s="73"/>
      <c r="EL2" s="42"/>
    </row>
    <row r="3" spans="1:142" s="43" customFormat="1" ht="23.25" x14ac:dyDescent="0.5">
      <c r="A3" s="93" t="s">
        <v>0</v>
      </c>
      <c r="B3" s="96" t="s">
        <v>1</v>
      </c>
      <c r="C3" s="96" t="s">
        <v>2</v>
      </c>
      <c r="D3" s="93" t="s">
        <v>3</v>
      </c>
      <c r="E3" s="44"/>
      <c r="F3" s="96" t="s">
        <v>4</v>
      </c>
      <c r="G3" s="96" t="s">
        <v>5</v>
      </c>
      <c r="H3" s="90" t="s">
        <v>6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104" t="s">
        <v>10</v>
      </c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99" t="s">
        <v>13</v>
      </c>
      <c r="DW3" s="100"/>
      <c r="DX3" s="100"/>
      <c r="DY3" s="100"/>
      <c r="DZ3" s="100"/>
      <c r="EA3" s="101"/>
      <c r="EB3" s="101"/>
      <c r="EC3" s="100"/>
      <c r="ED3" s="100"/>
      <c r="EE3" s="100"/>
      <c r="EF3" s="100"/>
      <c r="EG3" s="100"/>
      <c r="EH3" s="100"/>
      <c r="EI3" s="101"/>
      <c r="EJ3" s="101"/>
      <c r="EK3" s="100"/>
      <c r="EL3" s="102"/>
    </row>
    <row r="4" spans="1:142" s="43" customFormat="1" ht="23.25" x14ac:dyDescent="0.5">
      <c r="A4" s="94"/>
      <c r="B4" s="97"/>
      <c r="C4" s="97"/>
      <c r="D4" s="94"/>
      <c r="E4" s="45" t="s">
        <v>11</v>
      </c>
      <c r="F4" s="97"/>
      <c r="G4" s="97"/>
      <c r="H4" s="46">
        <v>1</v>
      </c>
      <c r="I4" s="46">
        <v>3</v>
      </c>
      <c r="J4" s="46">
        <v>4</v>
      </c>
      <c r="K4" s="46">
        <v>5</v>
      </c>
      <c r="L4" s="46">
        <v>7</v>
      </c>
      <c r="M4" s="46">
        <v>8</v>
      </c>
      <c r="N4" s="46">
        <v>11</v>
      </c>
      <c r="O4" s="46">
        <v>12</v>
      </c>
      <c r="P4" s="46">
        <v>15</v>
      </c>
      <c r="Q4" s="46">
        <v>17</v>
      </c>
      <c r="R4" s="46">
        <v>18</v>
      </c>
      <c r="S4" s="46">
        <v>23</v>
      </c>
      <c r="T4" s="46">
        <v>24</v>
      </c>
      <c r="U4" s="46">
        <v>25</v>
      </c>
      <c r="V4" s="46">
        <v>27</v>
      </c>
      <c r="W4" s="46">
        <v>30</v>
      </c>
      <c r="X4" s="46">
        <v>31</v>
      </c>
      <c r="Y4" s="46">
        <v>32</v>
      </c>
      <c r="Z4" s="46">
        <v>33</v>
      </c>
      <c r="AA4" s="46">
        <v>34</v>
      </c>
      <c r="AB4" s="46">
        <v>35</v>
      </c>
      <c r="AC4" s="46">
        <v>37</v>
      </c>
      <c r="AD4" s="46">
        <v>39</v>
      </c>
      <c r="AE4" s="46">
        <v>9.1</v>
      </c>
      <c r="AF4" s="46">
        <v>9.1999999999999993</v>
      </c>
      <c r="AG4" s="46">
        <v>16.100000000000001</v>
      </c>
      <c r="AH4" s="46">
        <v>16.2</v>
      </c>
      <c r="AI4" s="46">
        <v>28.1</v>
      </c>
      <c r="AJ4" s="46">
        <v>28.2</v>
      </c>
      <c r="AK4" s="46">
        <v>36.1</v>
      </c>
      <c r="AL4" s="46">
        <v>36.200000000000003</v>
      </c>
      <c r="AM4" s="46">
        <v>6.1</v>
      </c>
      <c r="AN4" s="46">
        <v>6.2</v>
      </c>
      <c r="AO4" s="46">
        <v>6.3</v>
      </c>
      <c r="AP4" s="46">
        <v>6.4</v>
      </c>
      <c r="AQ4" s="46">
        <v>13.1</v>
      </c>
      <c r="AR4" s="46">
        <v>13.2</v>
      </c>
      <c r="AS4" s="46">
        <v>13.3</v>
      </c>
      <c r="AT4" s="46">
        <v>13.4</v>
      </c>
      <c r="AU4" s="46">
        <v>21.1</v>
      </c>
      <c r="AV4" s="46">
        <v>21.2</v>
      </c>
      <c r="AW4" s="46">
        <v>21.3</v>
      </c>
      <c r="AX4" s="46">
        <v>21.4</v>
      </c>
      <c r="AY4" s="46">
        <v>22.1</v>
      </c>
      <c r="AZ4" s="46">
        <v>22.2</v>
      </c>
      <c r="BA4" s="46">
        <v>22.3</v>
      </c>
      <c r="BB4" s="46">
        <v>22.4</v>
      </c>
      <c r="BC4" s="46">
        <v>29.1</v>
      </c>
      <c r="BD4" s="46">
        <v>29.2</v>
      </c>
      <c r="BE4" s="46">
        <v>29.3</v>
      </c>
      <c r="BF4" s="46">
        <v>29.4</v>
      </c>
      <c r="BG4" s="46">
        <v>2</v>
      </c>
      <c r="BH4" s="46">
        <v>14</v>
      </c>
      <c r="BI4" s="46">
        <v>19</v>
      </c>
      <c r="BJ4" s="46">
        <v>20</v>
      </c>
      <c r="BK4" s="46">
        <v>26</v>
      </c>
      <c r="BL4" s="46">
        <v>40</v>
      </c>
      <c r="BM4" s="46">
        <v>10</v>
      </c>
      <c r="BN4" s="46">
        <v>38</v>
      </c>
      <c r="BO4" s="52">
        <v>1</v>
      </c>
      <c r="BP4" s="52">
        <v>3</v>
      </c>
      <c r="BQ4" s="52">
        <v>4</v>
      </c>
      <c r="BR4" s="52">
        <v>5</v>
      </c>
      <c r="BS4" s="52">
        <v>7</v>
      </c>
      <c r="BT4" s="52">
        <v>8</v>
      </c>
      <c r="BU4" s="52">
        <v>11</v>
      </c>
      <c r="BV4" s="52">
        <v>12</v>
      </c>
      <c r="BW4" s="52">
        <v>15</v>
      </c>
      <c r="BX4" s="52">
        <v>17</v>
      </c>
      <c r="BY4" s="52">
        <v>18</v>
      </c>
      <c r="BZ4" s="52">
        <v>23</v>
      </c>
      <c r="CA4" s="52">
        <v>24</v>
      </c>
      <c r="CB4" s="52">
        <v>25</v>
      </c>
      <c r="CC4" s="52">
        <v>27</v>
      </c>
      <c r="CD4" s="52">
        <v>30</v>
      </c>
      <c r="CE4" s="52">
        <v>31</v>
      </c>
      <c r="CF4" s="52">
        <v>32</v>
      </c>
      <c r="CG4" s="52">
        <v>33</v>
      </c>
      <c r="CH4" s="52">
        <v>34</v>
      </c>
      <c r="CI4" s="52">
        <v>35</v>
      </c>
      <c r="CJ4" s="52">
        <v>37</v>
      </c>
      <c r="CK4" s="52">
        <v>39</v>
      </c>
      <c r="CL4" s="52">
        <v>9.1</v>
      </c>
      <c r="CM4" s="52">
        <v>9.1999999999999993</v>
      </c>
      <c r="CN4" s="52">
        <v>16.100000000000001</v>
      </c>
      <c r="CO4" s="52">
        <v>16.2</v>
      </c>
      <c r="CP4" s="52">
        <v>28.1</v>
      </c>
      <c r="CQ4" s="52">
        <v>28.2</v>
      </c>
      <c r="CR4" s="52">
        <v>36.1</v>
      </c>
      <c r="CS4" s="52">
        <v>36.200000000000003</v>
      </c>
      <c r="CT4" s="52">
        <v>6.1</v>
      </c>
      <c r="CU4" s="52">
        <v>6.2</v>
      </c>
      <c r="CV4" s="52">
        <v>6.3</v>
      </c>
      <c r="CW4" s="52">
        <v>6.4</v>
      </c>
      <c r="CX4" s="52">
        <v>13.1</v>
      </c>
      <c r="CY4" s="52">
        <v>13.2</v>
      </c>
      <c r="CZ4" s="52">
        <v>13.3</v>
      </c>
      <c r="DA4" s="52">
        <v>13.4</v>
      </c>
      <c r="DB4" s="52">
        <v>21.1</v>
      </c>
      <c r="DC4" s="52">
        <v>21.2</v>
      </c>
      <c r="DD4" s="52">
        <v>21.3</v>
      </c>
      <c r="DE4" s="52">
        <v>21.4</v>
      </c>
      <c r="DF4" s="52">
        <v>22.1</v>
      </c>
      <c r="DG4" s="52">
        <v>22.2</v>
      </c>
      <c r="DH4" s="52">
        <v>22.3</v>
      </c>
      <c r="DI4" s="52">
        <v>22.4</v>
      </c>
      <c r="DJ4" s="52">
        <v>29.1</v>
      </c>
      <c r="DK4" s="52">
        <v>29.2</v>
      </c>
      <c r="DL4" s="52">
        <v>29.3</v>
      </c>
      <c r="DM4" s="52">
        <v>29.4</v>
      </c>
      <c r="DN4" s="52">
        <v>2</v>
      </c>
      <c r="DO4" s="52">
        <v>14</v>
      </c>
      <c r="DP4" s="52">
        <v>19</v>
      </c>
      <c r="DQ4" s="52">
        <v>20</v>
      </c>
      <c r="DR4" s="52">
        <v>26</v>
      </c>
      <c r="DS4" s="52">
        <v>40</v>
      </c>
      <c r="DT4" s="52">
        <v>10</v>
      </c>
      <c r="DU4" s="52">
        <v>38</v>
      </c>
      <c r="DV4" s="85" t="s">
        <v>43</v>
      </c>
      <c r="DW4" s="86" t="s">
        <v>44</v>
      </c>
      <c r="DX4" s="86" t="s">
        <v>45</v>
      </c>
      <c r="DY4" s="86" t="s">
        <v>46</v>
      </c>
      <c r="DZ4" s="86" t="s">
        <v>47</v>
      </c>
      <c r="EA4" s="87" t="s">
        <v>50</v>
      </c>
      <c r="EB4" s="87" t="s">
        <v>51</v>
      </c>
      <c r="EC4" s="86" t="s">
        <v>14</v>
      </c>
      <c r="ED4" s="86" t="s">
        <v>15</v>
      </c>
      <c r="EE4" s="88" t="s">
        <v>37</v>
      </c>
      <c r="EF4" s="86" t="s">
        <v>15</v>
      </c>
      <c r="EG4" s="88" t="s">
        <v>16</v>
      </c>
      <c r="EH4" s="86" t="s">
        <v>15</v>
      </c>
      <c r="EI4" s="88" t="s">
        <v>52</v>
      </c>
      <c r="EJ4" s="86" t="s">
        <v>15</v>
      </c>
      <c r="EK4" s="88" t="s">
        <v>12</v>
      </c>
      <c r="EL4" s="86" t="s">
        <v>15</v>
      </c>
    </row>
    <row r="5" spans="1:142" s="43" customFormat="1" ht="23.25" x14ac:dyDescent="0.5">
      <c r="A5" s="95"/>
      <c r="B5" s="98"/>
      <c r="C5" s="98"/>
      <c r="D5" s="95"/>
      <c r="E5" s="45" t="s">
        <v>36</v>
      </c>
      <c r="F5" s="98"/>
      <c r="G5" s="97"/>
      <c r="H5" s="47">
        <v>4</v>
      </c>
      <c r="I5" s="47">
        <v>2</v>
      </c>
      <c r="J5" s="47">
        <v>1</v>
      </c>
      <c r="K5" s="47">
        <v>4</v>
      </c>
      <c r="L5" s="47">
        <v>3</v>
      </c>
      <c r="M5" s="47">
        <v>2</v>
      </c>
      <c r="N5" s="47">
        <v>3</v>
      </c>
      <c r="O5" s="47">
        <v>2</v>
      </c>
      <c r="P5" s="47">
        <v>4</v>
      </c>
      <c r="Q5" s="47">
        <v>1</v>
      </c>
      <c r="R5" s="47">
        <v>3</v>
      </c>
      <c r="S5" s="47">
        <v>1</v>
      </c>
      <c r="T5" s="47">
        <v>3</v>
      </c>
      <c r="U5" s="47">
        <v>3</v>
      </c>
      <c r="V5" s="47">
        <v>4</v>
      </c>
      <c r="W5" s="47">
        <v>4</v>
      </c>
      <c r="X5" s="47">
        <v>4</v>
      </c>
      <c r="Y5" s="47">
        <v>4</v>
      </c>
      <c r="Z5" s="47">
        <v>2</v>
      </c>
      <c r="AA5" s="47">
        <v>2</v>
      </c>
      <c r="AB5" s="47">
        <v>1</v>
      </c>
      <c r="AC5" s="47">
        <v>2</v>
      </c>
      <c r="AD5" s="47">
        <v>3</v>
      </c>
      <c r="AE5" s="48">
        <v>1</v>
      </c>
      <c r="AF5" s="48">
        <v>6</v>
      </c>
      <c r="AG5" s="48">
        <v>3</v>
      </c>
      <c r="AH5" s="48">
        <v>5</v>
      </c>
      <c r="AI5" s="48">
        <v>4</v>
      </c>
      <c r="AJ5" s="48">
        <v>5</v>
      </c>
      <c r="AK5" s="48">
        <v>1</v>
      </c>
      <c r="AL5" s="48">
        <v>2</v>
      </c>
      <c r="AM5" s="49">
        <v>2</v>
      </c>
      <c r="AN5" s="49">
        <v>1</v>
      </c>
      <c r="AO5" s="49">
        <v>2</v>
      </c>
      <c r="AP5" s="49">
        <v>2</v>
      </c>
      <c r="AQ5" s="49">
        <v>2</v>
      </c>
      <c r="AR5" s="49">
        <v>2</v>
      </c>
      <c r="AS5" s="49">
        <v>2</v>
      </c>
      <c r="AT5" s="49">
        <v>1</v>
      </c>
      <c r="AU5" s="49">
        <v>1</v>
      </c>
      <c r="AV5" s="49">
        <v>2</v>
      </c>
      <c r="AW5" s="49">
        <v>1</v>
      </c>
      <c r="AX5" s="49">
        <v>2</v>
      </c>
      <c r="AY5" s="49">
        <v>2</v>
      </c>
      <c r="AZ5" s="49">
        <v>1</v>
      </c>
      <c r="BA5" s="49">
        <v>2</v>
      </c>
      <c r="BB5" s="49">
        <v>1</v>
      </c>
      <c r="BC5" s="49">
        <v>1</v>
      </c>
      <c r="BD5" s="49">
        <v>1</v>
      </c>
      <c r="BE5" s="49">
        <v>2</v>
      </c>
      <c r="BF5" s="49">
        <v>2</v>
      </c>
      <c r="BG5" s="50">
        <v>3</v>
      </c>
      <c r="BH5" s="50">
        <v>3</v>
      </c>
      <c r="BI5" s="50">
        <v>3</v>
      </c>
      <c r="BJ5" s="50">
        <v>3</v>
      </c>
      <c r="BK5" s="50">
        <v>3</v>
      </c>
      <c r="BL5" s="50">
        <v>3</v>
      </c>
      <c r="BM5" s="51">
        <v>5</v>
      </c>
      <c r="BN5" s="70">
        <v>5</v>
      </c>
      <c r="BO5" s="22">
        <f>IF(H5=4,2,0)</f>
        <v>2</v>
      </c>
      <c r="BP5" s="22">
        <f>IF(I5=2,2,0)</f>
        <v>2</v>
      </c>
      <c r="BQ5" s="22">
        <f>IF(J5=1,2,0)</f>
        <v>2</v>
      </c>
      <c r="BR5" s="22">
        <f>IF(K5=4,2,0)</f>
        <v>2</v>
      </c>
      <c r="BS5" s="22">
        <f>IF(L5=3,2,0)</f>
        <v>2</v>
      </c>
      <c r="BT5" s="22">
        <f>IF(M5=2,2,0)</f>
        <v>2</v>
      </c>
      <c r="BU5" s="22">
        <f>IF(N5=3,2,0)</f>
        <v>2</v>
      </c>
      <c r="BV5" s="22">
        <f>IF(O5=2,2,0)</f>
        <v>2</v>
      </c>
      <c r="BW5" s="22">
        <f>IF(P5=4,2,0)</f>
        <v>2</v>
      </c>
      <c r="BX5" s="22">
        <f>IF(Q5=1,2,0)</f>
        <v>2</v>
      </c>
      <c r="BY5" s="22">
        <f>IF(R5=3,2,0)</f>
        <v>2</v>
      </c>
      <c r="BZ5" s="22">
        <f>IF(S5=1,2,0)</f>
        <v>2</v>
      </c>
      <c r="CA5" s="22">
        <f>IF(T5=3,2,0)</f>
        <v>2</v>
      </c>
      <c r="CB5" s="22">
        <f>IF(U5=3,2,0)</f>
        <v>2</v>
      </c>
      <c r="CC5" s="22">
        <f>IF(V5=4,2,0)</f>
        <v>2</v>
      </c>
      <c r="CD5" s="22">
        <f>IF(W5=4,2,0)</f>
        <v>2</v>
      </c>
      <c r="CE5" s="22">
        <f>IF(X5=4,2,0)</f>
        <v>2</v>
      </c>
      <c r="CF5" s="22">
        <f>IF(Y5=4,2,0)</f>
        <v>2</v>
      </c>
      <c r="CG5" s="22">
        <f>IF(Z5=2,2,0)</f>
        <v>2</v>
      </c>
      <c r="CH5" s="22">
        <f>IF(AA5=2,2,0)</f>
        <v>2</v>
      </c>
      <c r="CI5" s="22">
        <f>IF(AB5=1,2,0)</f>
        <v>2</v>
      </c>
      <c r="CJ5" s="22">
        <f>IF(AC5=2,2,0)</f>
        <v>2</v>
      </c>
      <c r="CK5" s="22">
        <f>IF(AD5=3,2,0)</f>
        <v>2</v>
      </c>
      <c r="CL5" s="53">
        <f>IF(OR(AE5=1,AE5=6),2,0)</f>
        <v>2</v>
      </c>
      <c r="CM5" s="53">
        <f>IF(OR(AF5=1,AF5=6),2,0)</f>
        <v>2</v>
      </c>
      <c r="CN5" s="53">
        <f>IF(OR(AG5=3,AG5=5),2,0)</f>
        <v>2</v>
      </c>
      <c r="CO5" s="53">
        <f>IF(OR(AH5=3,AH5=5),2,0)</f>
        <v>2</v>
      </c>
      <c r="CP5" s="53">
        <f>IF(OR(AI5=4,AI5=5),2,0)</f>
        <v>2</v>
      </c>
      <c r="CQ5" s="53">
        <f>IF(OR(AJ5=4,AJ5=5),2,0)</f>
        <v>2</v>
      </c>
      <c r="CR5" s="53">
        <f>IF(OR(AK5=1,AK5=2),2,0)</f>
        <v>2</v>
      </c>
      <c r="CS5" s="53">
        <f>IF(OR(AL5=1,AL5=2),2,0)</f>
        <v>2</v>
      </c>
      <c r="CT5" s="53">
        <f>IF(AM5=2,0.5,0)</f>
        <v>0.5</v>
      </c>
      <c r="CU5" s="53">
        <f>IF(AN5=1,0.5,0)</f>
        <v>0.5</v>
      </c>
      <c r="CV5" s="53">
        <f>IF(AO5=2,0.5,0)</f>
        <v>0.5</v>
      </c>
      <c r="CW5" s="53">
        <f>IF(AP5=2,0.5,0)</f>
        <v>0.5</v>
      </c>
      <c r="CX5" s="53">
        <f>IF(AQ5=2,0.5,0)</f>
        <v>0.5</v>
      </c>
      <c r="CY5" s="53">
        <f>IF(AR5=2,0.5,0)</f>
        <v>0.5</v>
      </c>
      <c r="CZ5" s="53">
        <f>IF(AS5=2,0.5,0)</f>
        <v>0.5</v>
      </c>
      <c r="DA5" s="53">
        <f>IF(AT5=1,0.5,0)</f>
        <v>0.5</v>
      </c>
      <c r="DB5" s="53">
        <f>IF(AU5=1,0.5,0)</f>
        <v>0.5</v>
      </c>
      <c r="DC5" s="53">
        <f>IF(AV5=2,0.5,0)</f>
        <v>0.5</v>
      </c>
      <c r="DD5" s="53">
        <f>IF(AW5=1,0.5,0)</f>
        <v>0.5</v>
      </c>
      <c r="DE5" s="53">
        <f>IF(AX5=2,0.5,0)</f>
        <v>0.5</v>
      </c>
      <c r="DF5" s="53">
        <f>IF(AY5=2,0.5,0)</f>
        <v>0.5</v>
      </c>
      <c r="DG5" s="53">
        <f>IF(AZ5=1,0.5,0)</f>
        <v>0.5</v>
      </c>
      <c r="DH5" s="53">
        <f>IF(BA5=2,0.5,0)</f>
        <v>0.5</v>
      </c>
      <c r="DI5" s="53">
        <f>IF(BB5=1,0.5,0)</f>
        <v>0.5</v>
      </c>
      <c r="DJ5" s="53">
        <f>IF(BC5=1,0.5,0)</f>
        <v>0.5</v>
      </c>
      <c r="DK5" s="53">
        <f>IF(BD5=1,0.5,0)</f>
        <v>0.5</v>
      </c>
      <c r="DL5" s="53">
        <f>IF(BE5=2,0.5,0)</f>
        <v>0.5</v>
      </c>
      <c r="DM5" s="53">
        <f>IF(BF5=2,0.5,0)</f>
        <v>0.5</v>
      </c>
      <c r="DN5" s="53">
        <f t="shared" ref="DN5:DU5" si="0">(BG5)</f>
        <v>3</v>
      </c>
      <c r="DO5" s="53">
        <f t="shared" si="0"/>
        <v>3</v>
      </c>
      <c r="DP5" s="53">
        <f t="shared" si="0"/>
        <v>3</v>
      </c>
      <c r="DQ5" s="53">
        <f t="shared" si="0"/>
        <v>3</v>
      </c>
      <c r="DR5" s="53">
        <f t="shared" si="0"/>
        <v>3</v>
      </c>
      <c r="DS5" s="53">
        <f t="shared" si="0"/>
        <v>3</v>
      </c>
      <c r="DT5" s="53">
        <f t="shared" si="0"/>
        <v>5</v>
      </c>
      <c r="DU5" s="53">
        <f t="shared" si="0"/>
        <v>5</v>
      </c>
      <c r="DV5" s="5">
        <f>SUM(BO5+DN5+BP5+BQ5+BR5+CT5+CU5+CV5+CW5+BS5+CL5+CM5+BT5+DT5)</f>
        <v>26</v>
      </c>
      <c r="DW5" s="6">
        <f>SUM(BU5+BV5+CX5+CY5+CZ5+DA5+DO5+BW5+CN5+CO5+BX5+BY5+DP5)</f>
        <v>22</v>
      </c>
      <c r="DX5" s="6">
        <f>SUM(DQ5+DB5++DC5+DD5+DE5+DF5+DG5+DH5+DI5+BZ5+CA5+CB5+DR5)</f>
        <v>16</v>
      </c>
      <c r="DY5" s="5">
        <f>SUM(CC5+CP5+CQ5)</f>
        <v>6</v>
      </c>
      <c r="DZ5" s="5">
        <f>SUM(DJ5+DK5+DL5+DM5+CD5+CE5+CF5+CG5+CH5+CI5+CR5+CS5)</f>
        <v>18</v>
      </c>
      <c r="EA5" s="5">
        <f>SUM(CJ5+DU5)</f>
        <v>7</v>
      </c>
      <c r="EB5" s="5">
        <f>SUM(CK5+DS5)</f>
        <v>5</v>
      </c>
      <c r="EC5" s="71">
        <f>SUM(DV5)</f>
        <v>26</v>
      </c>
      <c r="ED5" s="5" t="str">
        <f>IF(EC5&lt;6.5,"ปรับปรุง",IF(EC5&lt;13,"พอใช้",IF(EC5&lt;19.5,"ดี",IF(EC5&gt;=19.5,"ดีมาก"))))</f>
        <v>ดีมาก</v>
      </c>
      <c r="EE5" s="71">
        <f>SUM(DW5+DX5+DY5)</f>
        <v>44</v>
      </c>
      <c r="EF5" s="5" t="str">
        <f>IF(EE5&lt;11,"ปรับปรุง",IF(EE5&lt;22,"พอใช้",IF(EE5&lt;33,"ดี",IF(EE5&gt;=33,"ดีมาก"))))</f>
        <v>ดีมาก</v>
      </c>
      <c r="EG5" s="71">
        <f>SUM(DZ5)</f>
        <v>18</v>
      </c>
      <c r="EH5" s="5" t="str">
        <f>IF(EG5&lt;4.5,"ปรับปรุง",IF(EG5&lt;9,"พอใช้",IF(EG5&lt;13.5,"ดี",IF(EG5&gt;=13.5,"ดีมาก"))))</f>
        <v>ดีมาก</v>
      </c>
      <c r="EI5" s="71">
        <f>SUM(EA5+EB5)</f>
        <v>12</v>
      </c>
      <c r="EJ5" s="5" t="str">
        <f>IF(EI5&lt;3,"ปรับปรุง",IF(EI5&lt;6,"พอใช้",IF(EI5&lt;9,"ดี",IF(EI5&gt;=9,"ดีมาก"))))</f>
        <v>ดีมาก</v>
      </c>
      <c r="EK5" s="71">
        <f>SUM(EC5+EE5+EG5+EI5)</f>
        <v>100</v>
      </c>
      <c r="EL5" s="22" t="str">
        <f>IF(EK5&lt;25,"ปรับปรุง",IF(EK5&lt;50,"พอใช้",IF(EK5&lt;75,"ดี",IF(EK5&gt;=75,"ดีมาก"))))</f>
        <v>ดีมาก</v>
      </c>
    </row>
    <row r="6" spans="1:142" s="23" customFormat="1" ht="23.25" x14ac:dyDescent="0.5">
      <c r="A6" s="19"/>
      <c r="B6" s="20"/>
      <c r="C6" s="20"/>
      <c r="D6" s="19"/>
      <c r="E6" s="19"/>
      <c r="F6" s="20"/>
      <c r="G6" s="21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"/>
      <c r="DW6" s="6"/>
      <c r="DX6" s="6"/>
      <c r="DY6" s="5"/>
      <c r="DZ6" s="5"/>
      <c r="EA6" s="5"/>
      <c r="EB6" s="5"/>
      <c r="EC6" s="71"/>
      <c r="ED6" s="5"/>
      <c r="EE6" s="71"/>
      <c r="EF6" s="5"/>
      <c r="EG6" s="71"/>
      <c r="EH6" s="5"/>
      <c r="EI6" s="71"/>
      <c r="EJ6" s="5"/>
      <c r="EK6" s="71"/>
      <c r="EL6" s="22"/>
    </row>
    <row r="7" spans="1:142" s="23" customFormat="1" ht="23.25" x14ac:dyDescent="0.5">
      <c r="A7" s="19"/>
      <c r="B7" s="20"/>
      <c r="C7" s="20"/>
      <c r="D7" s="19"/>
      <c r="E7" s="19"/>
      <c r="F7" s="20"/>
      <c r="G7" s="21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"/>
      <c r="DW7" s="6"/>
      <c r="DX7" s="6"/>
      <c r="DY7" s="5"/>
      <c r="DZ7" s="5"/>
      <c r="EA7" s="5"/>
      <c r="EB7" s="5"/>
      <c r="EC7" s="71"/>
      <c r="ED7" s="5"/>
      <c r="EE7" s="71"/>
      <c r="EF7" s="5"/>
      <c r="EG7" s="71"/>
      <c r="EH7" s="5"/>
      <c r="EI7" s="71"/>
      <c r="EJ7" s="5"/>
      <c r="EK7" s="71"/>
      <c r="EL7" s="22"/>
    </row>
    <row r="8" spans="1:142" s="23" customFormat="1" ht="23.25" x14ac:dyDescent="0.5">
      <c r="A8" s="19"/>
      <c r="B8" s="20"/>
      <c r="C8" s="20"/>
      <c r="D8" s="19"/>
      <c r="E8" s="19"/>
      <c r="F8" s="20"/>
      <c r="G8" s="21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"/>
      <c r="DW8" s="6"/>
      <c r="DX8" s="6"/>
      <c r="DY8" s="5"/>
      <c r="DZ8" s="5"/>
      <c r="EA8" s="5"/>
      <c r="EB8" s="5"/>
      <c r="EC8" s="71"/>
      <c r="ED8" s="5"/>
      <c r="EE8" s="71"/>
      <c r="EF8" s="5"/>
      <c r="EG8" s="71"/>
      <c r="EH8" s="5"/>
      <c r="EI8" s="71"/>
      <c r="EJ8" s="5"/>
      <c r="EK8" s="71"/>
      <c r="EL8" s="22"/>
    </row>
    <row r="9" spans="1:142" s="23" customFormat="1" ht="23.25" x14ac:dyDescent="0.5">
      <c r="A9" s="19"/>
      <c r="B9" s="20"/>
      <c r="C9" s="20"/>
      <c r="D9" s="19"/>
      <c r="E9" s="19"/>
      <c r="F9" s="20"/>
      <c r="G9" s="21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"/>
      <c r="DW9" s="6"/>
      <c r="DX9" s="6"/>
      <c r="DY9" s="5"/>
      <c r="DZ9" s="5"/>
      <c r="EA9" s="5"/>
      <c r="EB9" s="5"/>
      <c r="EC9" s="71"/>
      <c r="ED9" s="5"/>
      <c r="EE9" s="71"/>
      <c r="EF9" s="5"/>
      <c r="EG9" s="71"/>
      <c r="EH9" s="5"/>
      <c r="EI9" s="71"/>
      <c r="EJ9" s="5"/>
      <c r="EK9" s="71"/>
      <c r="EL9" s="22"/>
    </row>
    <row r="10" spans="1:142" s="23" customFormat="1" ht="23.25" x14ac:dyDescent="0.5">
      <c r="A10" s="19"/>
      <c r="B10" s="20"/>
      <c r="C10" s="20"/>
      <c r="D10" s="19"/>
      <c r="E10" s="19"/>
      <c r="F10" s="20"/>
      <c r="G10" s="21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"/>
      <c r="DW10" s="6"/>
      <c r="DX10" s="6"/>
      <c r="DY10" s="5"/>
      <c r="DZ10" s="5"/>
      <c r="EA10" s="5"/>
      <c r="EB10" s="5"/>
      <c r="EC10" s="71"/>
      <c r="ED10" s="5"/>
      <c r="EE10" s="71"/>
      <c r="EF10" s="5"/>
      <c r="EG10" s="71"/>
      <c r="EH10" s="5"/>
      <c r="EI10" s="71"/>
      <c r="EJ10" s="5"/>
      <c r="EK10" s="71"/>
      <c r="EL10" s="22"/>
    </row>
    <row r="11" spans="1:142" s="23" customFormat="1" ht="23.25" x14ac:dyDescent="0.5">
      <c r="A11" s="19"/>
      <c r="B11" s="20"/>
      <c r="C11" s="20"/>
      <c r="D11" s="19"/>
      <c r="E11" s="19"/>
      <c r="F11" s="20"/>
      <c r="G11" s="21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"/>
      <c r="DW11" s="6"/>
      <c r="DX11" s="6"/>
      <c r="DY11" s="5"/>
      <c r="DZ11" s="5"/>
      <c r="EA11" s="5"/>
      <c r="EB11" s="5"/>
      <c r="EC11" s="71"/>
      <c r="ED11" s="5"/>
      <c r="EE11" s="71"/>
      <c r="EF11" s="5"/>
      <c r="EG11" s="71"/>
      <c r="EH11" s="5"/>
      <c r="EI11" s="71"/>
      <c r="EJ11" s="5"/>
      <c r="EK11" s="71"/>
      <c r="EL11" s="22"/>
    </row>
    <row r="12" spans="1:142" s="23" customFormat="1" ht="23.25" x14ac:dyDescent="0.5">
      <c r="A12" s="19"/>
      <c r="B12" s="20"/>
      <c r="C12" s="20"/>
      <c r="D12" s="19"/>
      <c r="E12" s="19"/>
      <c r="F12" s="20"/>
      <c r="G12" s="21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"/>
      <c r="DW12" s="6"/>
      <c r="DX12" s="6"/>
      <c r="DY12" s="5"/>
      <c r="DZ12" s="5"/>
      <c r="EA12" s="5"/>
      <c r="EB12" s="5"/>
      <c r="EC12" s="71"/>
      <c r="ED12" s="5"/>
      <c r="EE12" s="71"/>
      <c r="EF12" s="5"/>
      <c r="EG12" s="71"/>
      <c r="EH12" s="5"/>
      <c r="EI12" s="71"/>
      <c r="EJ12" s="5"/>
      <c r="EK12" s="71"/>
      <c r="EL12" s="22"/>
    </row>
    <row r="13" spans="1:142" s="23" customFormat="1" ht="23.25" x14ac:dyDescent="0.5">
      <c r="A13" s="19"/>
      <c r="B13" s="20"/>
      <c r="C13" s="20"/>
      <c r="D13" s="19"/>
      <c r="E13" s="19"/>
      <c r="F13" s="20"/>
      <c r="G13" s="21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"/>
      <c r="DW13" s="6"/>
      <c r="DX13" s="6"/>
      <c r="DY13" s="5"/>
      <c r="DZ13" s="5"/>
      <c r="EA13" s="5"/>
      <c r="EB13" s="5"/>
      <c r="EC13" s="71"/>
      <c r="ED13" s="5"/>
      <c r="EE13" s="71"/>
      <c r="EF13" s="5"/>
      <c r="EG13" s="71"/>
      <c r="EH13" s="5"/>
      <c r="EI13" s="71"/>
      <c r="EJ13" s="5"/>
      <c r="EK13" s="71"/>
      <c r="EL13" s="22"/>
    </row>
    <row r="14" spans="1:142" s="23" customFormat="1" ht="23.25" x14ac:dyDescent="0.5">
      <c r="A14" s="19"/>
      <c r="B14" s="20"/>
      <c r="C14" s="20"/>
      <c r="D14" s="19"/>
      <c r="E14" s="19"/>
      <c r="F14" s="20"/>
      <c r="G14" s="21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"/>
      <c r="DW14" s="6"/>
      <c r="DX14" s="6"/>
      <c r="DY14" s="5"/>
      <c r="DZ14" s="5"/>
      <c r="EA14" s="5"/>
      <c r="EB14" s="5"/>
      <c r="EC14" s="71"/>
      <c r="ED14" s="5"/>
      <c r="EE14" s="71"/>
      <c r="EF14" s="5"/>
      <c r="EG14" s="71"/>
      <c r="EH14" s="5"/>
      <c r="EI14" s="71"/>
      <c r="EJ14" s="5"/>
      <c r="EK14" s="71"/>
      <c r="EL14" s="22"/>
    </row>
    <row r="15" spans="1:142" s="23" customFormat="1" ht="23.25" x14ac:dyDescent="0.5">
      <c r="A15" s="19"/>
      <c r="B15" s="20"/>
      <c r="C15" s="20"/>
      <c r="D15" s="19"/>
      <c r="E15" s="19"/>
      <c r="F15" s="20"/>
      <c r="G15" s="21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"/>
      <c r="DW15" s="6"/>
      <c r="DX15" s="6"/>
      <c r="DY15" s="5"/>
      <c r="DZ15" s="5"/>
      <c r="EA15" s="5"/>
      <c r="EB15" s="5"/>
      <c r="EC15" s="71"/>
      <c r="ED15" s="5"/>
      <c r="EE15" s="71"/>
      <c r="EF15" s="5"/>
      <c r="EG15" s="71"/>
      <c r="EH15" s="5"/>
      <c r="EI15" s="71"/>
      <c r="EJ15" s="5"/>
      <c r="EK15" s="71"/>
      <c r="EL15" s="22"/>
    </row>
    <row r="16" spans="1:142" s="23" customFormat="1" ht="23.25" x14ac:dyDescent="0.5">
      <c r="A16" s="19"/>
      <c r="B16" s="20"/>
      <c r="C16" s="20"/>
      <c r="D16" s="19"/>
      <c r="E16" s="19"/>
      <c r="F16" s="20"/>
      <c r="G16" s="21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"/>
      <c r="DW16" s="6"/>
      <c r="DX16" s="6"/>
      <c r="DY16" s="5"/>
      <c r="DZ16" s="5"/>
      <c r="EA16" s="5"/>
      <c r="EB16" s="5"/>
      <c r="EC16" s="71"/>
      <c r="ED16" s="5"/>
      <c r="EE16" s="71"/>
      <c r="EF16" s="5"/>
      <c r="EG16" s="71"/>
      <c r="EH16" s="5"/>
      <c r="EI16" s="71"/>
      <c r="EJ16" s="5"/>
      <c r="EK16" s="71"/>
      <c r="EL16" s="22"/>
    </row>
    <row r="17" spans="1:142" s="23" customFormat="1" ht="23.25" x14ac:dyDescent="0.5">
      <c r="A17" s="19"/>
      <c r="B17" s="20"/>
      <c r="C17" s="20"/>
      <c r="D17" s="19"/>
      <c r="E17" s="19"/>
      <c r="F17" s="20"/>
      <c r="G17" s="21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"/>
      <c r="DW17" s="6"/>
      <c r="DX17" s="6"/>
      <c r="DY17" s="5"/>
      <c r="DZ17" s="5"/>
      <c r="EA17" s="5"/>
      <c r="EB17" s="5"/>
      <c r="EC17" s="71"/>
      <c r="ED17" s="5"/>
      <c r="EE17" s="71"/>
      <c r="EF17" s="5"/>
      <c r="EG17" s="71"/>
      <c r="EH17" s="5"/>
      <c r="EI17" s="71"/>
      <c r="EJ17" s="5"/>
      <c r="EK17" s="71"/>
      <c r="EL17" s="22"/>
    </row>
    <row r="18" spans="1:142" s="23" customFormat="1" ht="23.25" x14ac:dyDescent="0.5">
      <c r="A18" s="19"/>
      <c r="B18" s="20"/>
      <c r="C18" s="20"/>
      <c r="D18" s="19"/>
      <c r="E18" s="19"/>
      <c r="F18" s="20"/>
      <c r="G18" s="21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"/>
      <c r="DW18" s="6"/>
      <c r="DX18" s="6"/>
      <c r="DY18" s="5"/>
      <c r="DZ18" s="5"/>
      <c r="EA18" s="5"/>
      <c r="EB18" s="5"/>
      <c r="EC18" s="71"/>
      <c r="ED18" s="5"/>
      <c r="EE18" s="71"/>
      <c r="EF18" s="5"/>
      <c r="EG18" s="71"/>
      <c r="EH18" s="5"/>
      <c r="EI18" s="71"/>
      <c r="EJ18" s="5"/>
      <c r="EK18" s="71"/>
      <c r="EL18" s="22"/>
    </row>
    <row r="19" spans="1:142" s="23" customFormat="1" ht="23.25" x14ac:dyDescent="0.5">
      <c r="A19" s="19"/>
      <c r="B19" s="20"/>
      <c r="C19" s="20"/>
      <c r="D19" s="19"/>
      <c r="E19" s="19"/>
      <c r="F19" s="20"/>
      <c r="G19" s="21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"/>
      <c r="DW19" s="6"/>
      <c r="DX19" s="6"/>
      <c r="DY19" s="5"/>
      <c r="DZ19" s="5"/>
      <c r="EA19" s="5"/>
      <c r="EB19" s="5"/>
      <c r="EC19" s="71"/>
      <c r="ED19" s="5"/>
      <c r="EE19" s="71"/>
      <c r="EF19" s="5"/>
      <c r="EG19" s="71"/>
      <c r="EH19" s="5"/>
      <c r="EI19" s="71"/>
      <c r="EJ19" s="5"/>
      <c r="EK19" s="71"/>
      <c r="EL19" s="22"/>
    </row>
    <row r="20" spans="1:142" s="23" customFormat="1" ht="23.25" x14ac:dyDescent="0.5">
      <c r="A20" s="19"/>
      <c r="B20" s="20"/>
      <c r="C20" s="20"/>
      <c r="D20" s="19"/>
      <c r="E20" s="19"/>
      <c r="F20" s="20"/>
      <c r="G20" s="21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"/>
      <c r="DW20" s="6"/>
      <c r="DX20" s="6"/>
      <c r="DY20" s="5"/>
      <c r="DZ20" s="5"/>
      <c r="EA20" s="5"/>
      <c r="EB20" s="5"/>
      <c r="EC20" s="71"/>
      <c r="ED20" s="5"/>
      <c r="EE20" s="71"/>
      <c r="EF20" s="5"/>
      <c r="EG20" s="71"/>
      <c r="EH20" s="5"/>
      <c r="EI20" s="71"/>
      <c r="EJ20" s="5"/>
      <c r="EK20" s="71"/>
      <c r="EL20" s="22"/>
    </row>
    <row r="21" spans="1:142" s="24" customFormat="1" ht="23.25" x14ac:dyDescent="0.5"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"/>
      <c r="DW21" s="6"/>
      <c r="DX21" s="6"/>
      <c r="DY21" s="5"/>
      <c r="DZ21" s="5"/>
      <c r="EA21" s="5"/>
      <c r="EB21" s="5"/>
      <c r="EC21" s="71"/>
      <c r="ED21" s="5"/>
      <c r="EE21" s="71"/>
      <c r="EF21" s="5"/>
      <c r="EG21" s="71"/>
      <c r="EH21" s="5"/>
      <c r="EI21" s="71"/>
      <c r="EJ21" s="5"/>
      <c r="EK21" s="71"/>
      <c r="EL21" s="22"/>
    </row>
    <row r="22" spans="1:142" s="24" customFormat="1" ht="23.25" x14ac:dyDescent="0.5"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"/>
      <c r="DW22" s="6"/>
      <c r="DX22" s="6"/>
      <c r="DY22" s="5"/>
      <c r="DZ22" s="5"/>
      <c r="EA22" s="5"/>
      <c r="EB22" s="5"/>
      <c r="EC22" s="71"/>
      <c r="ED22" s="5"/>
      <c r="EE22" s="71"/>
      <c r="EF22" s="5"/>
      <c r="EG22" s="71"/>
      <c r="EH22" s="5"/>
      <c r="EI22" s="71"/>
      <c r="EJ22" s="5"/>
      <c r="EK22" s="71"/>
      <c r="EL22" s="22"/>
    </row>
    <row r="23" spans="1:142" s="24" customFormat="1" ht="23.25" x14ac:dyDescent="0.5"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"/>
      <c r="DW23" s="6"/>
      <c r="DX23" s="6"/>
      <c r="DY23" s="5"/>
      <c r="DZ23" s="5"/>
      <c r="EA23" s="5"/>
      <c r="EB23" s="5"/>
      <c r="EC23" s="71"/>
      <c r="ED23" s="5"/>
      <c r="EE23" s="71"/>
      <c r="EF23" s="5"/>
      <c r="EG23" s="71"/>
      <c r="EH23" s="5"/>
      <c r="EI23" s="71"/>
      <c r="EJ23" s="5"/>
      <c r="EK23" s="71"/>
      <c r="EL23" s="22"/>
    </row>
    <row r="24" spans="1:142" ht="23.25" x14ac:dyDescent="0.5"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"/>
      <c r="DW24" s="6"/>
      <c r="DX24" s="6"/>
      <c r="DY24" s="5"/>
      <c r="DZ24" s="5"/>
      <c r="EA24" s="5"/>
      <c r="EB24" s="5"/>
      <c r="EC24" s="71"/>
      <c r="ED24" s="5"/>
      <c r="EE24" s="71"/>
      <c r="EF24" s="5"/>
      <c r="EG24" s="71"/>
      <c r="EH24" s="5"/>
      <c r="EI24" s="71"/>
      <c r="EJ24" s="5"/>
      <c r="EK24" s="71"/>
      <c r="EL24" s="22"/>
    </row>
    <row r="25" spans="1:142" ht="23.25" x14ac:dyDescent="0.5"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"/>
      <c r="DW25" s="6"/>
      <c r="DX25" s="6"/>
      <c r="DY25" s="5"/>
      <c r="DZ25" s="5"/>
      <c r="EA25" s="5"/>
      <c r="EB25" s="5"/>
      <c r="EC25" s="71"/>
      <c r="ED25" s="5"/>
      <c r="EE25" s="71"/>
      <c r="EF25" s="5"/>
      <c r="EG25" s="71"/>
      <c r="EH25" s="5"/>
      <c r="EI25" s="71"/>
      <c r="EJ25" s="5"/>
      <c r="EK25" s="71"/>
      <c r="EL25" s="22"/>
    </row>
    <row r="26" spans="1:142" ht="23.25" x14ac:dyDescent="0.5"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"/>
      <c r="DW26" s="6"/>
      <c r="DX26" s="6"/>
      <c r="DY26" s="5"/>
      <c r="DZ26" s="5"/>
      <c r="EA26" s="5"/>
      <c r="EB26" s="5"/>
      <c r="EC26" s="71"/>
      <c r="ED26" s="5"/>
      <c r="EE26" s="71"/>
      <c r="EF26" s="5"/>
      <c r="EG26" s="71"/>
      <c r="EH26" s="5"/>
      <c r="EI26" s="71"/>
      <c r="EJ26" s="5"/>
      <c r="EK26" s="71"/>
      <c r="EL26" s="22"/>
    </row>
    <row r="27" spans="1:142" ht="23.25" x14ac:dyDescent="0.5"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"/>
      <c r="DW27" s="6"/>
      <c r="DX27" s="6"/>
      <c r="DY27" s="5"/>
      <c r="DZ27" s="5"/>
      <c r="EA27" s="5"/>
      <c r="EB27" s="5"/>
      <c r="EC27" s="71"/>
      <c r="ED27" s="5"/>
      <c r="EE27" s="71"/>
      <c r="EF27" s="5"/>
      <c r="EG27" s="71"/>
      <c r="EH27" s="5"/>
      <c r="EI27" s="71"/>
      <c r="EJ27" s="5"/>
      <c r="EK27" s="71"/>
      <c r="EL27" s="22"/>
    </row>
    <row r="28" spans="1:142" ht="23.25" x14ac:dyDescent="0.5"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"/>
      <c r="DW28" s="6"/>
      <c r="DX28" s="6"/>
      <c r="DY28" s="5"/>
      <c r="DZ28" s="5"/>
      <c r="EA28" s="5"/>
      <c r="EB28" s="5"/>
      <c r="EC28" s="71"/>
      <c r="ED28" s="5"/>
      <c r="EE28" s="71"/>
      <c r="EF28" s="5"/>
      <c r="EG28" s="71"/>
      <c r="EH28" s="5"/>
      <c r="EI28" s="71"/>
      <c r="EJ28" s="5"/>
      <c r="EK28" s="71"/>
      <c r="EL28" s="22"/>
    </row>
    <row r="29" spans="1:142" ht="23.25" x14ac:dyDescent="0.5"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"/>
      <c r="DW29" s="6"/>
      <c r="DX29" s="6"/>
      <c r="DY29" s="5"/>
      <c r="DZ29" s="5"/>
      <c r="EA29" s="5"/>
      <c r="EB29" s="5"/>
      <c r="EC29" s="71"/>
      <c r="ED29" s="5"/>
      <c r="EE29" s="71"/>
      <c r="EF29" s="5"/>
      <c r="EG29" s="71"/>
      <c r="EH29" s="5"/>
      <c r="EI29" s="71"/>
      <c r="EJ29" s="5"/>
      <c r="EK29" s="71"/>
      <c r="EL29" s="22"/>
    </row>
    <row r="30" spans="1:142" ht="23.25" x14ac:dyDescent="0.5"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"/>
      <c r="DW30" s="6"/>
      <c r="DX30" s="6"/>
      <c r="DY30" s="5"/>
      <c r="DZ30" s="5"/>
      <c r="EA30" s="5"/>
      <c r="EB30" s="5"/>
      <c r="EC30" s="71"/>
      <c r="ED30" s="5"/>
      <c r="EE30" s="71"/>
      <c r="EF30" s="5"/>
      <c r="EG30" s="71"/>
      <c r="EH30" s="5"/>
      <c r="EI30" s="71"/>
      <c r="EJ30" s="5"/>
      <c r="EK30" s="71"/>
      <c r="EL30" s="22"/>
    </row>
    <row r="31" spans="1:142" ht="23.25" x14ac:dyDescent="0.5"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</row>
  </sheetData>
  <mergeCells count="12">
    <mergeCell ref="DV3:EL3"/>
    <mergeCell ref="BO2:DU2"/>
    <mergeCell ref="BO3:DU3"/>
    <mergeCell ref="F3:F5"/>
    <mergeCell ref="G3:G5"/>
    <mergeCell ref="A1:BN1"/>
    <mergeCell ref="H3:BN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7" workbookViewId="0">
      <selection activeCell="A11" sqref="A11"/>
    </sheetView>
  </sheetViews>
  <sheetFormatPr defaultRowHeight="15" x14ac:dyDescent="0.25"/>
  <cols>
    <col min="1" max="1" width="33.28515625" customWidth="1"/>
    <col min="10" max="10" width="10.140625" customWidth="1"/>
  </cols>
  <sheetData>
    <row r="1" spans="1:15" ht="57" customHeight="1" x14ac:dyDescent="0.25">
      <c r="A1" s="118" t="s">
        <v>57</v>
      </c>
      <c r="B1" s="119"/>
      <c r="C1" s="119"/>
      <c r="D1" s="119"/>
      <c r="E1" s="119"/>
      <c r="F1" s="119"/>
      <c r="G1" s="119"/>
      <c r="H1" s="119"/>
      <c r="I1" s="119"/>
      <c r="J1" s="119"/>
      <c r="K1" s="116"/>
      <c r="L1" s="116"/>
      <c r="M1" s="116"/>
    </row>
    <row r="2" spans="1:15" ht="15.75" customHeight="1" x14ac:dyDescent="0.25">
      <c r="A2" s="115"/>
      <c r="B2" s="116"/>
      <c r="C2" s="116"/>
      <c r="D2" s="116"/>
      <c r="E2" s="116"/>
      <c r="F2" s="116"/>
      <c r="K2" s="116"/>
      <c r="L2" s="116"/>
      <c r="M2" s="116"/>
    </row>
    <row r="3" spans="1:15" ht="21.2" customHeight="1" x14ac:dyDescent="0.25">
      <c r="A3" s="115" t="s">
        <v>17</v>
      </c>
      <c r="B3" s="116"/>
      <c r="C3" s="116"/>
      <c r="D3" s="116"/>
      <c r="E3" s="116"/>
      <c r="F3" s="116"/>
      <c r="G3" s="117" t="s">
        <v>18</v>
      </c>
      <c r="H3" s="116"/>
      <c r="I3" s="116"/>
      <c r="J3" s="116"/>
      <c r="K3" s="116"/>
      <c r="L3" s="116"/>
      <c r="M3" s="116"/>
    </row>
    <row r="4" spans="1:15" ht="21.2" customHeight="1" x14ac:dyDescent="0.25">
      <c r="A4" s="115" t="s">
        <v>19</v>
      </c>
      <c r="B4" s="116"/>
      <c r="C4" s="116"/>
      <c r="D4" s="116"/>
      <c r="E4" s="116"/>
      <c r="F4" s="116"/>
      <c r="G4" s="117" t="s">
        <v>20</v>
      </c>
      <c r="H4" s="116"/>
      <c r="I4" s="116"/>
      <c r="J4" s="116"/>
      <c r="K4" s="116"/>
      <c r="L4" s="116"/>
      <c r="M4" s="116"/>
    </row>
    <row r="5" spans="1:15" ht="10.5" customHeight="1" x14ac:dyDescent="0.25"/>
    <row r="6" spans="1:15" ht="24.75" customHeight="1" x14ac:dyDescent="0.25">
      <c r="A6" s="114" t="s">
        <v>21</v>
      </c>
      <c r="B6" s="114" t="s">
        <v>22</v>
      </c>
      <c r="C6" s="114" t="s">
        <v>23</v>
      </c>
      <c r="D6" s="114" t="s">
        <v>24</v>
      </c>
      <c r="E6" s="114" t="s">
        <v>25</v>
      </c>
      <c r="F6" s="114" t="s">
        <v>26</v>
      </c>
      <c r="G6" s="106" t="s">
        <v>27</v>
      </c>
      <c r="H6" s="108" t="s">
        <v>28</v>
      </c>
      <c r="I6" s="110" t="s">
        <v>29</v>
      </c>
      <c r="J6" s="111" t="s">
        <v>30</v>
      </c>
      <c r="K6" s="112"/>
      <c r="L6" s="112"/>
      <c r="M6" s="113"/>
    </row>
    <row r="7" spans="1:15" ht="24.75" customHeight="1" x14ac:dyDescent="0.25">
      <c r="A7" s="109"/>
      <c r="B7" s="109"/>
      <c r="C7" s="109"/>
      <c r="D7" s="109"/>
      <c r="E7" s="109"/>
      <c r="F7" s="109"/>
      <c r="G7" s="107"/>
      <c r="H7" s="109"/>
      <c r="I7" s="109"/>
      <c r="J7" s="7" t="s">
        <v>31</v>
      </c>
      <c r="K7" s="8" t="s">
        <v>32</v>
      </c>
      <c r="L7" s="8" t="s">
        <v>33</v>
      </c>
      <c r="M7" s="8" t="s">
        <v>34</v>
      </c>
    </row>
    <row r="8" spans="1:15" ht="18.75" customHeight="1" x14ac:dyDescent="0.25">
      <c r="A8" s="9" t="s">
        <v>35</v>
      </c>
      <c r="B8" s="10">
        <v>25</v>
      </c>
      <c r="C8" s="10">
        <v>100</v>
      </c>
      <c r="D8" s="61">
        <f>MIN(บันทึกและรายงานผลรายคน!EK6:EK30)</f>
        <v>0</v>
      </c>
      <c r="E8" s="61">
        <f>MAX(บันทึกและรายงานผลรายคน!EK6:EK30)</f>
        <v>0</v>
      </c>
      <c r="F8" s="11" t="e">
        <f>AVERAGE(บันทึกและรายงานผลรายคน!EK6:EK30)</f>
        <v>#DIV/0!</v>
      </c>
      <c r="G8" s="11" t="e">
        <f>STDEV(บันทึกและรายงานผลรายคน!EK6:EK30)</f>
        <v>#DIV/0!</v>
      </c>
      <c r="H8" s="11" t="e">
        <f>(F8/C8)*100</f>
        <v>#DIV/0!</v>
      </c>
      <c r="I8" s="11" t="e">
        <f>(G8/F8)*100</f>
        <v>#DIV/0!</v>
      </c>
      <c r="J8" s="11">
        <f>(COUNTIF(บันทึกและรายงานผลรายคน!EL6:EL30,"ปรับปรุง")/B8)*100</f>
        <v>0</v>
      </c>
      <c r="K8" s="11">
        <f>(COUNTIF(บันทึกและรายงานผลรายคน!EL6:EL30,"พอใช้")/B8)*100</f>
        <v>0</v>
      </c>
      <c r="L8" s="11">
        <f>(COUNTIF(บันทึกและรายงานผลรายคน!EL6:EL30,"ดี")/B8)*100</f>
        <v>0</v>
      </c>
      <c r="M8" s="11">
        <f>(COUNTIF(บันทึกและรายงานผลรายคน!EL6:EL30,"ดีมาก")/B8)*100</f>
        <v>0</v>
      </c>
    </row>
    <row r="9" spans="1:15" s="15" customFormat="1" ht="18.75" customHeight="1" x14ac:dyDescent="0.25">
      <c r="A9" s="12" t="s">
        <v>38</v>
      </c>
      <c r="B9" s="54">
        <v>25</v>
      </c>
      <c r="C9" s="13">
        <v>26</v>
      </c>
      <c r="D9" s="62">
        <f>MIN(บันทึกและรายงานผลรายคน!EC6:EC30)</f>
        <v>0</v>
      </c>
      <c r="E9" s="62">
        <f>MAX(บันทึกและรายงานผลรายคน!EC6:EC30)</f>
        <v>0</v>
      </c>
      <c r="F9" s="14" t="e">
        <f>AVERAGE(บันทึกและรายงานผลรายคน!EC6:EC30)</f>
        <v>#DIV/0!</v>
      </c>
      <c r="G9" s="14" t="e">
        <f>STDEV(บันทึกและรายงานผลรายคน!EC6:EC30)</f>
        <v>#DIV/0!</v>
      </c>
      <c r="H9" s="14" t="e">
        <f>(F9/C9)*100</f>
        <v>#DIV/0!</v>
      </c>
      <c r="I9" s="14" t="e">
        <f t="shared" ref="I9:I16" si="0">(G9/F9)*100</f>
        <v>#DIV/0!</v>
      </c>
      <c r="J9" s="14">
        <f>(COUNTIF(บันทึกและรายงานผลรายคน!ED6:ED30,"ปรับปรุง")/B9)*100</f>
        <v>0</v>
      </c>
      <c r="K9" s="14">
        <f>(COUNTIF(บันทึกและรายงานผลรายคน!ED6:ED30,"พอใช้")/B9)*100</f>
        <v>0</v>
      </c>
      <c r="L9" s="14">
        <f>(COUNTIF(บันทึกและรายงานผลรายคน!ED6:ED30,"ดี")/B9)*100</f>
        <v>0</v>
      </c>
      <c r="M9" s="14">
        <f>(COUNTIF(บันทึกและรายงานผลรายคน!ED6:ED30,"ดีมาก")/B9)*100</f>
        <v>0</v>
      </c>
    </row>
    <row r="10" spans="1:15" ht="18.75" customHeight="1" x14ac:dyDescent="0.25">
      <c r="A10" s="27" t="s">
        <v>48</v>
      </c>
      <c r="B10" s="56">
        <v>25</v>
      </c>
      <c r="C10" s="16">
        <v>26</v>
      </c>
      <c r="D10" s="63">
        <f>MIN(บันทึกและรายงานผลรายคน!DV6:DV30)</f>
        <v>0</v>
      </c>
      <c r="E10" s="63">
        <f>MAX(บันทึกและรายงานผลรายคน!DV6:DV30)</f>
        <v>0</v>
      </c>
      <c r="F10" s="17" t="e">
        <f>AVERAGE(บันทึกและรายงานผลรายคน!DV6:DV30)</f>
        <v>#DIV/0!</v>
      </c>
      <c r="G10" s="17" t="e">
        <f>STDEV(บันทึกและรายงานผลรายคน!DV6:DV30)</f>
        <v>#DIV/0!</v>
      </c>
      <c r="H10" s="17" t="e">
        <f t="shared" ref="H10:H16" si="1">(F10/C10)*100</f>
        <v>#DIV/0!</v>
      </c>
      <c r="I10" s="17" t="e">
        <f t="shared" si="0"/>
        <v>#DIV/0!</v>
      </c>
      <c r="J10" s="17"/>
      <c r="K10" s="17"/>
      <c r="L10" s="17"/>
      <c r="M10" s="17"/>
    </row>
    <row r="11" spans="1:15" s="15" customFormat="1" ht="18.75" customHeight="1" x14ac:dyDescent="0.25">
      <c r="A11" s="30" t="s">
        <v>39</v>
      </c>
      <c r="B11" s="10">
        <v>25</v>
      </c>
      <c r="C11" s="13">
        <v>44</v>
      </c>
      <c r="D11" s="64">
        <f>MIN(บันทึกและรายงานผลรายคน!EE6:EE30)</f>
        <v>0</v>
      </c>
      <c r="E11" s="62">
        <f>MAX(บันทึกและรายงานผลรายคน!EE6:EE30)</f>
        <v>0</v>
      </c>
      <c r="F11" s="14" t="e">
        <f>AVERAGE(บันทึกและรายงานผลรายคน!EE6:EE30)</f>
        <v>#DIV/0!</v>
      </c>
      <c r="G11" s="14" t="e">
        <f>STDEV(บันทึกและรายงานผลรายคน!EE6:EE30)</f>
        <v>#DIV/0!</v>
      </c>
      <c r="H11" s="14" t="e">
        <f t="shared" si="1"/>
        <v>#DIV/0!</v>
      </c>
      <c r="I11" s="14" t="e">
        <f t="shared" si="0"/>
        <v>#DIV/0!</v>
      </c>
      <c r="J11" s="14">
        <f>(COUNTIF(บันทึกและรายงานผลรายคน!EF6:EF30,"ปรับปรุง")/B11)*100</f>
        <v>0</v>
      </c>
      <c r="K11" s="14">
        <f>(COUNTIF(บันทึกและรายงานผลรายคน!EF6:EF30,"พอใช้")/B11)*100</f>
        <v>0</v>
      </c>
      <c r="L11" s="14">
        <f>(COUNTIF(บันทึกและรายงานผลรายคน!EF6:EF30,"ดี")/B11)*100</f>
        <v>0</v>
      </c>
      <c r="M11" s="14">
        <f>(COUNTIF(บันทึกและรายงานผลรายคน!EF6:EF30,"ดีมาก")/B11)*100</f>
        <v>0</v>
      </c>
      <c r="O11" s="60"/>
    </row>
    <row r="12" spans="1:15" ht="18.75" customHeight="1" x14ac:dyDescent="0.25">
      <c r="A12" s="31" t="s">
        <v>40</v>
      </c>
      <c r="B12" s="57">
        <v>25</v>
      </c>
      <c r="C12" s="16">
        <v>22</v>
      </c>
      <c r="D12" s="65">
        <f>MIN(บันทึกและรายงานผลรายคน!DW6:DW30)</f>
        <v>0</v>
      </c>
      <c r="E12" s="63">
        <f>MAX(บันทึกและรายงานผลรายคน!DW6:DW30)</f>
        <v>0</v>
      </c>
      <c r="F12" s="17" t="e">
        <f>AVERAGE(บันทึกและรายงานผลรายคน!DW6:DW30)</f>
        <v>#DIV/0!</v>
      </c>
      <c r="G12" s="17" t="e">
        <f>STDEV(บันทึกและรายงานผลรายคน!DW6:DW30)</f>
        <v>#DIV/0!</v>
      </c>
      <c r="H12" s="17" t="e">
        <f>(F12/C12)*100</f>
        <v>#DIV/0!</v>
      </c>
      <c r="I12" s="17" t="e">
        <f>(G12/F12)*100</f>
        <v>#DIV/0!</v>
      </c>
      <c r="J12" s="17"/>
      <c r="K12" s="17"/>
      <c r="L12" s="17"/>
      <c r="M12" s="17"/>
    </row>
    <row r="13" spans="1:15" ht="18.75" customHeight="1" x14ac:dyDescent="0.25">
      <c r="A13" s="32" t="s">
        <v>41</v>
      </c>
      <c r="B13" s="55">
        <v>25</v>
      </c>
      <c r="C13" s="36">
        <v>16</v>
      </c>
      <c r="D13" s="66">
        <f>MIN(บันทึกและรายงานผลรายคน!DX6:DX30)</f>
        <v>0</v>
      </c>
      <c r="E13" s="63">
        <f>MAX(บันทึกและรายงานผลรายคน!DX6:DX30)</f>
        <v>0</v>
      </c>
      <c r="F13" s="17" t="e">
        <f>AVERAGE(บันทึกและรายงานผลรายคน!DX6:DX30)</f>
        <v>#DIV/0!</v>
      </c>
      <c r="G13" s="37" t="e">
        <f>STDEV(บันทึกและรายงานผลรายคน!DX6:DX30)</f>
        <v>#DIV/0!</v>
      </c>
      <c r="H13" s="37" t="e">
        <f>(F13/C13)*100</f>
        <v>#DIV/0!</v>
      </c>
      <c r="I13" s="37" t="e">
        <f t="shared" si="0"/>
        <v>#DIV/0!</v>
      </c>
      <c r="J13" s="36"/>
      <c r="K13" s="36"/>
      <c r="L13" s="36"/>
      <c r="M13" s="36"/>
    </row>
    <row r="14" spans="1:15" s="25" customFormat="1" ht="18.75" customHeight="1" x14ac:dyDescent="0.25">
      <c r="A14" s="29" t="s">
        <v>42</v>
      </c>
      <c r="B14" s="58">
        <v>25</v>
      </c>
      <c r="C14" s="26">
        <v>6</v>
      </c>
      <c r="D14" s="67">
        <f>MIN(บันทึกและรายงานผลรายคน!DY6:DY30)</f>
        <v>0</v>
      </c>
      <c r="E14" s="63">
        <f>MAX(บันทึกและรายงานผลรายคน!DY6:DY30)</f>
        <v>0</v>
      </c>
      <c r="F14" s="17" t="e">
        <f>AVERAGE(บันทึกและรายงานผลรายคน!DY6:DY30)</f>
        <v>#DIV/0!</v>
      </c>
      <c r="G14" s="37" t="e">
        <f>STDEV(บันทึกและรายงานผลรายคน!DY6:DY30)</f>
        <v>#DIV/0!</v>
      </c>
      <c r="H14" s="37" t="e">
        <f>(F14/C14)*100</f>
        <v>#DIV/0!</v>
      </c>
      <c r="I14" s="37" t="e">
        <f>(G14/F14)*100</f>
        <v>#DIV/0!</v>
      </c>
      <c r="J14" s="26"/>
      <c r="K14" s="26"/>
      <c r="L14" s="26"/>
      <c r="M14" s="26"/>
    </row>
    <row r="15" spans="1:15" s="15" customFormat="1" ht="18.75" customHeight="1" x14ac:dyDescent="0.25">
      <c r="A15" s="28" t="s">
        <v>56</v>
      </c>
      <c r="B15" s="10">
        <v>25</v>
      </c>
      <c r="C15" s="18">
        <v>18</v>
      </c>
      <c r="D15" s="62">
        <f>MIN(บันทึกและรายงานผลรายคน!EG6:EG30)</f>
        <v>0</v>
      </c>
      <c r="E15" s="62">
        <f>MAX(บันทึกและรายงานผลรายคน!EG6:EG30)</f>
        <v>0</v>
      </c>
      <c r="F15" s="14" t="e">
        <f>AVERAGE(บันทึกและรายงานผลรายคน!EG6:EG30)</f>
        <v>#DIV/0!</v>
      </c>
      <c r="G15" s="14" t="e">
        <f>STDEV(บันทึกและรายงานผลรายคน!EG6:EG30)</f>
        <v>#DIV/0!</v>
      </c>
      <c r="H15" s="14" t="e">
        <f t="shared" si="1"/>
        <v>#DIV/0!</v>
      </c>
      <c r="I15" s="14" t="e">
        <f t="shared" si="0"/>
        <v>#DIV/0!</v>
      </c>
      <c r="J15" s="14">
        <f>(COUNTIF(บันทึกและรายงานผลรายคน!EH6:EH30,"ปรับปรุง")/B15)*100</f>
        <v>0</v>
      </c>
      <c r="K15" s="14">
        <f>(COUNTIF(บันทึกและรายงานผลรายคน!EH6:EH30,"พอใช้")/B15)*100</f>
        <v>0</v>
      </c>
      <c r="L15" s="14">
        <f>(COUNTIF(บันทึกและรายงานผลรายคน!EH6:EH30,"ดี")/B15)*100</f>
        <v>0</v>
      </c>
      <c r="M15" s="14">
        <f>(COUNTIF(บันทึกและรายงานผลรายคน!EH6:EH30,"ดีมาก")/B15)*100</f>
        <v>0</v>
      </c>
    </row>
    <row r="16" spans="1:15" ht="18.75" customHeight="1" x14ac:dyDescent="0.25">
      <c r="A16" s="33" t="s">
        <v>49</v>
      </c>
      <c r="B16" s="59">
        <v>25</v>
      </c>
      <c r="C16" s="34">
        <v>18</v>
      </c>
      <c r="D16" s="68">
        <f>MIN(บันทึกและรายงานผลรายคน!DZ6:DZ30)</f>
        <v>0</v>
      </c>
      <c r="E16" s="68">
        <f>MAX(บันทึกและรายงานผลรายคน!DZ6:DZ30)</f>
        <v>0</v>
      </c>
      <c r="F16" s="35" t="e">
        <f>AVERAGE(บันทึกและรายงานผลรายคน!DZ6:DZ30)</f>
        <v>#DIV/0!</v>
      </c>
      <c r="G16" s="35" t="e">
        <f>STDEV(บันทึกและรายงานผลรายคน!DZ6:DZ30)</f>
        <v>#DIV/0!</v>
      </c>
      <c r="H16" s="35" t="e">
        <f t="shared" si="1"/>
        <v>#DIV/0!</v>
      </c>
      <c r="I16" s="35" t="e">
        <f t="shared" si="0"/>
        <v>#DIV/0!</v>
      </c>
      <c r="J16" s="34"/>
      <c r="K16" s="34"/>
      <c r="L16" s="34"/>
      <c r="M16" s="34"/>
    </row>
    <row r="17" spans="1:13" ht="23.25" x14ac:dyDescent="0.25">
      <c r="A17" s="28" t="s">
        <v>53</v>
      </c>
      <c r="B17" s="10">
        <v>25</v>
      </c>
      <c r="C17" s="18">
        <v>12</v>
      </c>
      <c r="D17" s="62">
        <f>MIN(บันทึกและรายงานผลรายคน!EI6:EI30)</f>
        <v>0</v>
      </c>
      <c r="E17" s="62">
        <f>MAX(บันทึกและรายงานผลรายคน!EI6:EI30)</f>
        <v>0</v>
      </c>
      <c r="F17" s="14" t="e">
        <f>AVERAGE(บันทึกและรายงานผลรายคน!EI6:EI30)</f>
        <v>#DIV/0!</v>
      </c>
      <c r="G17" s="14" t="e">
        <f>STDEV(บันทึกและรายงานผลรายคน!EI6:EI30)</f>
        <v>#DIV/0!</v>
      </c>
      <c r="H17" s="14" t="e">
        <f t="shared" ref="H17:H18" si="2">(F17/C17)*100</f>
        <v>#DIV/0!</v>
      </c>
      <c r="I17" s="14" t="e">
        <f t="shared" ref="I17:I18" si="3">(G17/F17)*100</f>
        <v>#DIV/0!</v>
      </c>
      <c r="J17" s="14">
        <f>(COUNTIF(บันทึกและรายงานผลรายคน!EJ6:EJ30,"ปรับปรุง")/B17)*100</f>
        <v>0</v>
      </c>
      <c r="K17" s="14">
        <f>(COUNTIF(บันทึกและรายงานผลรายคน!EJ6:EJ30,"พอใช้")/B17)*100</f>
        <v>0</v>
      </c>
      <c r="L17" s="14">
        <f>(COUNTIF(บันทึกและรายงานผลรายคน!EJ6:EJ30,"ดี")/B17)*100</f>
        <v>0</v>
      </c>
      <c r="M17" s="14">
        <f>(COUNTIF(บันทึกและรายงานผลรายคน!EJ6:EJ30,"ดีมาก")/B17)*100</f>
        <v>0</v>
      </c>
    </row>
    <row r="18" spans="1:13" ht="23.25" x14ac:dyDescent="0.25">
      <c r="A18" s="79" t="s">
        <v>54</v>
      </c>
      <c r="B18" s="80">
        <v>25</v>
      </c>
      <c r="C18" s="36">
        <v>7</v>
      </c>
      <c r="D18" s="81">
        <f>MIN(บันทึกและรายงานผลรายคน!EA6:EA30)</f>
        <v>0</v>
      </c>
      <c r="E18" s="81">
        <f>MAX(บันทึกและรายงานผลรายคน!EA6:EA30)</f>
        <v>0</v>
      </c>
      <c r="F18" s="37" t="e">
        <f>AVERAGE(บันทึกและรายงานผลรายคน!EA6:EA30)</f>
        <v>#DIV/0!</v>
      </c>
      <c r="G18" s="37" t="e">
        <f>STDEV(บันทึกและรายงานผลรายคน!EA6:EA30)</f>
        <v>#DIV/0!</v>
      </c>
      <c r="H18" s="37" t="e">
        <f t="shared" si="2"/>
        <v>#DIV/0!</v>
      </c>
      <c r="I18" s="37" t="e">
        <f t="shared" si="3"/>
        <v>#DIV/0!</v>
      </c>
      <c r="J18" s="36"/>
      <c r="K18" s="36"/>
      <c r="L18" s="36"/>
      <c r="M18" s="36"/>
    </row>
    <row r="19" spans="1:13" ht="23.25" x14ac:dyDescent="0.25">
      <c r="A19" s="74" t="s">
        <v>55</v>
      </c>
      <c r="B19" s="75">
        <v>25</v>
      </c>
      <c r="C19" s="76">
        <v>5</v>
      </c>
      <c r="D19" s="77">
        <f>MIN(บันทึกและรายงานผลรายคน!EB6:EB30)</f>
        <v>0</v>
      </c>
      <c r="E19" s="77">
        <f>MAX(บันทึกและรายงานผลรายคน!EB6:EB30)</f>
        <v>0</v>
      </c>
      <c r="F19" s="78" t="e">
        <f>AVERAGE(บันทึกและรายงานผลรายคน!EB6:EB30)</f>
        <v>#DIV/0!</v>
      </c>
      <c r="G19" s="78" t="e">
        <f>STDEV(บันทึกและรายงานผลรายคน!EB6:EB30)</f>
        <v>#DIV/0!</v>
      </c>
      <c r="H19" s="78" t="e">
        <f t="shared" ref="H19" si="4">(F19/C19)*100</f>
        <v>#DIV/0!</v>
      </c>
      <c r="I19" s="82" t="e">
        <f t="shared" ref="I19" si="5">(G19/F19)*100</f>
        <v>#DIV/0!</v>
      </c>
      <c r="J19" s="84"/>
      <c r="K19" s="84"/>
      <c r="L19" s="83"/>
      <c r="M19" s="84"/>
    </row>
  </sheetData>
  <mergeCells count="17">
    <mergeCell ref="A4:F4"/>
    <mergeCell ref="G4:M4"/>
    <mergeCell ref="A1:J1"/>
    <mergeCell ref="K1:M2"/>
    <mergeCell ref="A2:F2"/>
    <mergeCell ref="A3:F3"/>
    <mergeCell ref="G3:M3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2017-11-03T08:42:43Z</cp:lastPrinted>
  <dcterms:created xsi:type="dcterms:W3CDTF">2017-10-27T03:40:44Z</dcterms:created>
  <dcterms:modified xsi:type="dcterms:W3CDTF">2020-01-03T07:46:29Z</dcterms:modified>
</cp:coreProperties>
</file>