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20115" windowHeight="7815"/>
  </bookViews>
  <sheets>
    <sheet name="บันทึกและรายงานผลรายคน" sheetId="1" r:id="rId1"/>
    <sheet name="รายงานผลระดับโรงเรียน" sheetId="2" r:id="rId2"/>
  </sheets>
  <calcPr calcId="145621"/>
</workbook>
</file>

<file path=xl/calcChain.xml><?xml version="1.0" encoding="utf-8"?>
<calcChain xmlns="http://schemas.openxmlformats.org/spreadsheetml/2006/main">
  <c r="DP5" i="1" l="1"/>
  <c r="DN5" i="1"/>
  <c r="DL5" i="1"/>
  <c r="DK5" i="1"/>
  <c r="DJ5" i="1"/>
  <c r="DI5" i="1"/>
  <c r="DH5" i="1"/>
  <c r="BH5" i="1" l="1"/>
  <c r="CW5" i="1"/>
  <c r="CV5" i="1"/>
  <c r="CU5" i="1"/>
  <c r="CT5" i="1"/>
  <c r="CS5" i="1"/>
  <c r="CR5" i="1"/>
  <c r="CQ5" i="1"/>
  <c r="CP5" i="1"/>
  <c r="CO5" i="1"/>
  <c r="CN5" i="1"/>
  <c r="CL5" i="1"/>
  <c r="CJ5" i="1"/>
  <c r="CD5" i="1"/>
  <c r="CC5" i="1"/>
  <c r="BZ5" i="1"/>
  <c r="BY5" i="1"/>
  <c r="BX5" i="1"/>
  <c r="BW5" i="1"/>
  <c r="BV5" i="1"/>
  <c r="BT5" i="1"/>
  <c r="BS5" i="1"/>
  <c r="BR5" i="1"/>
  <c r="BP5" i="1"/>
  <c r="BN5" i="1"/>
  <c r="BL5" i="1"/>
  <c r="BJ5" i="1"/>
  <c r="G10" i="2" l="1"/>
  <c r="G9" i="2"/>
  <c r="E10" i="2"/>
  <c r="D10" i="2"/>
  <c r="F10" i="2"/>
  <c r="G14" i="2"/>
  <c r="F14" i="2"/>
  <c r="E14" i="2"/>
  <c r="D14" i="2"/>
  <c r="G12" i="2"/>
  <c r="F12" i="2"/>
  <c r="E12" i="2"/>
  <c r="D12" i="2"/>
  <c r="G11" i="2"/>
  <c r="F11" i="2"/>
  <c r="E11" i="2"/>
  <c r="D11" i="2"/>
  <c r="CK5" i="1"/>
  <c r="CA5" i="1"/>
  <c r="D9" i="2" l="1"/>
  <c r="E9" i="2"/>
  <c r="F9" i="2"/>
  <c r="M9" i="2"/>
  <c r="L9" i="2"/>
  <c r="K9" i="2"/>
  <c r="J9" i="2"/>
  <c r="G13" i="2"/>
  <c r="F13" i="2"/>
  <c r="E13" i="2"/>
  <c r="D13" i="2"/>
  <c r="M8" i="2" l="1"/>
  <c r="L8" i="2"/>
  <c r="K8" i="2"/>
  <c r="J8" i="2"/>
  <c r="G8" i="2"/>
  <c r="F8" i="2"/>
  <c r="E8" i="2"/>
  <c r="D8" i="2"/>
  <c r="M13" i="2"/>
  <c r="L13" i="2"/>
  <c r="K13" i="2"/>
  <c r="J13" i="2"/>
  <c r="CI5" i="1" l="1"/>
  <c r="CE5" i="1"/>
  <c r="CB5" i="1"/>
  <c r="BU5" i="1"/>
  <c r="BQ5" i="1"/>
  <c r="BK5" i="1"/>
  <c r="BI5" i="1"/>
  <c r="CZ5" i="1" l="1"/>
  <c r="DA5" i="1"/>
  <c r="DB5" i="1"/>
  <c r="DC5" i="1"/>
  <c r="DD5" i="1"/>
  <c r="DE5" i="1"/>
  <c r="DF5" i="1"/>
  <c r="CX5" i="1"/>
  <c r="CM5" i="1"/>
  <c r="BM5" i="1"/>
  <c r="BO5" i="1"/>
  <c r="CF5" i="1"/>
  <c r="CG5" i="1"/>
  <c r="CH5" i="1"/>
  <c r="DO5" i="1" l="1"/>
  <c r="H14" i="2" l="1"/>
  <c r="I13" i="2"/>
  <c r="I14" i="2"/>
  <c r="H13" i="2" l="1"/>
  <c r="H12" i="2" l="1"/>
  <c r="I12" i="2" l="1"/>
  <c r="I9" i="2"/>
  <c r="H9" i="2"/>
  <c r="H10" i="2"/>
  <c r="H11" i="2"/>
  <c r="I10" i="2" l="1"/>
  <c r="I11" i="2"/>
  <c r="H8" i="2"/>
  <c r="DG5" i="1"/>
  <c r="CY5" i="1"/>
  <c r="I8" i="2" l="1"/>
  <c r="DQ5" i="1" l="1"/>
  <c r="DM5" i="1"/>
</calcChain>
</file>

<file path=xl/sharedStrings.xml><?xml version="1.0" encoding="utf-8"?>
<sst xmlns="http://schemas.openxmlformats.org/spreadsheetml/2006/main" count="50" uniqueCount="48">
  <si>
    <t>เขตพื้นที่การศึกษา</t>
  </si>
  <si>
    <t>ขนาดโรงเรียน</t>
  </si>
  <si>
    <t>รหัสโรงเรียน</t>
  </si>
  <si>
    <t>ชื่อโรงเรียน</t>
  </si>
  <si>
    <t>เลขประจำตัวประชาชน</t>
  </si>
  <si>
    <t>เพศ</t>
  </si>
  <si>
    <t>ข้อที่</t>
  </si>
  <si>
    <t>ส่วนที่ 1  รหัสข้อมูลพื้นฐานนักเรียน</t>
  </si>
  <si>
    <t>ส่วนที่ 2 บันทึกคำตอบนักเรียน</t>
  </si>
  <si>
    <t>ส่วนที่ 3 ตรวจให้คะแนนและแปลผล</t>
  </si>
  <si>
    <t>รวม</t>
  </si>
  <si>
    <t>ตรวจคะแนนข้อที่</t>
  </si>
  <si>
    <t>ชื่อ - สกุล</t>
  </si>
  <si>
    <t>(ไม่ต้องใส่คำนำหน้าชื่อ)</t>
  </si>
  <si>
    <t>รวมคะแนนและแปลผล</t>
  </si>
  <si>
    <t>ต1.1</t>
  </si>
  <si>
    <t>ต1.2</t>
  </si>
  <si>
    <t>ต1.3</t>
  </si>
  <si>
    <t>ต2.2</t>
  </si>
  <si>
    <t>สาระ1</t>
  </si>
  <si>
    <t>แปลผล</t>
  </si>
  <si>
    <t>สาระ2</t>
  </si>
  <si>
    <t>ประเภทนักเรียน เด็กปกติ</t>
  </si>
  <si>
    <t>โรงเรียน.........................................................................</t>
  </si>
  <si>
    <t>เพศ ทุกเพศ</t>
  </si>
  <si>
    <t>สำนักงานเขตพื้นที่การศึกษา.....................................................................</t>
  </si>
  <si>
    <t>ความสามารถ</t>
  </si>
  <si>
    <r>
      <t xml:space="preserve">จำนวน
</t>
    </r>
    <r>
      <rPr>
        <sz val="14"/>
        <color indexed="8"/>
        <rFont val="BrowalliaUPC"/>
        <family val="2"/>
      </rPr>
      <t>นักเรียน</t>
    </r>
  </si>
  <si>
    <r>
      <t xml:space="preserve">คะแนน
</t>
    </r>
    <r>
      <rPr>
        <sz val="14"/>
        <color indexed="8"/>
        <rFont val="BrowalliaUPC"/>
        <family val="2"/>
      </rPr>
      <t>เต็ม</t>
    </r>
  </si>
  <si>
    <r>
      <t xml:space="preserve">คะแนน
</t>
    </r>
    <r>
      <rPr>
        <sz val="14"/>
        <color indexed="8"/>
        <rFont val="BrowalliaUPC"/>
        <family val="2"/>
      </rPr>
      <t>ต่ำสุด</t>
    </r>
  </si>
  <si>
    <r>
      <t xml:space="preserve">คะแนน
</t>
    </r>
    <r>
      <rPr>
        <sz val="14"/>
        <color indexed="8"/>
        <rFont val="BrowalliaUPC"/>
        <family val="2"/>
      </rPr>
      <t>สูงสุด</t>
    </r>
  </si>
  <si>
    <r>
      <t xml:space="preserve">คะแนน
</t>
    </r>
    <r>
      <rPr>
        <sz val="14"/>
        <color indexed="8"/>
        <rFont val="BrowalliaUPC"/>
        <family val="2"/>
      </rPr>
      <t>เฉลี่ย</t>
    </r>
  </si>
  <si>
    <t>ส่วนเบี่ยงเบน
มาตรฐาน</t>
  </si>
  <si>
    <r>
      <t xml:space="preserve">คะแนนเฉลี่ย
</t>
    </r>
    <r>
      <rPr>
        <sz val="12.95"/>
        <color indexed="8"/>
        <rFont val="BrowalliaUPC"/>
        <family val="2"/>
      </rPr>
      <t>ร้อยละ</t>
    </r>
  </si>
  <si>
    <r>
      <t xml:space="preserve">สัมประสิทธิ์
</t>
    </r>
    <r>
      <rPr>
        <sz val="11.95"/>
        <color indexed="8"/>
        <rFont val="BrowalliaUPC"/>
        <family val="2"/>
      </rPr>
      <t xml:space="preserve">การกระจาย
</t>
    </r>
    <r>
      <rPr>
        <sz val="11.95"/>
        <color indexed="8"/>
        <rFont val="BrowalliaUPC"/>
        <family val="2"/>
      </rPr>
      <t>(C.V.)</t>
    </r>
  </si>
  <si>
    <t>ร้อยละของจำนวนนักเรียน</t>
  </si>
  <si>
    <t>ปรับปรุง</t>
  </si>
  <si>
    <t>พอใช้</t>
  </si>
  <si>
    <t>ดี</t>
  </si>
  <si>
    <t>ดีมาก</t>
  </si>
  <si>
    <t>ภาษาอังกฤษ</t>
  </si>
  <si>
    <t>สาระที่ 1 ภาษาเพื่อการสื่อสาร</t>
  </si>
  <si>
    <t>มฐ ต 1.1</t>
  </si>
  <si>
    <t>มฐ ต 1.2</t>
  </si>
  <si>
    <t>มฐ ต 1.3</t>
  </si>
  <si>
    <t>สาระที่ 2  ภาษาและวัฒนธรรม</t>
  </si>
  <si>
    <t>มฐ ต 2.2</t>
  </si>
  <si>
    <t xml:space="preserve">รายงานผลการประเมินด้วยข้อสอบกลุ่มสาระการเรียนรู้ภาษาต่างประเทศ (ภาษาอังกฤษ) 
ชั้นมัธยมศึกษาปีที่ 2  ปีการศึกษา 2562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</si>
</sst>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09]#,##0.00;\-#,##0.00"/>
    <numFmt numFmtId="165" formatCode="0.0"/>
    <numFmt numFmtId="166" formatCode="#,##0.0"/>
  </numFmts>
  <fonts count="9" x14ac:knownFonts="1"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9"/>
      <color indexed="8"/>
      <name val="BrowalliaUPC"/>
      <family val="2"/>
    </font>
    <font>
      <sz val="14"/>
      <color indexed="8"/>
      <name val="BrowalliaUPC"/>
      <family val="2"/>
    </font>
    <font>
      <sz val="12.95"/>
      <color indexed="8"/>
      <name val="BrowalliaUPC"/>
      <family val="2"/>
    </font>
    <font>
      <sz val="11.95"/>
      <color indexed="8"/>
      <name val="BrowalliaUPC"/>
      <family val="2"/>
    </font>
    <font>
      <b/>
      <sz val="14"/>
      <color indexed="8"/>
      <name val="BrowalliaUPC"/>
      <family val="2"/>
    </font>
    <font>
      <b/>
      <sz val="16"/>
      <color theme="1"/>
      <name val="Angsana New"/>
      <family val="1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Border="1" applyProtection="1">
      <protection locked="0"/>
    </xf>
    <xf numFmtId="1" fontId="1" fillId="0" borderId="0" xfId="0" applyNumberFormat="1" applyFont="1" applyBorder="1" applyProtection="1">
      <protection locked="0"/>
    </xf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4" fillId="0" borderId="9" xfId="0" applyFont="1" applyBorder="1" applyAlignment="1" applyProtection="1">
      <alignment horizontal="center" vertical="center" wrapText="1" readingOrder="1"/>
      <protection locked="0"/>
    </xf>
    <xf numFmtId="0" fontId="3" fillId="0" borderId="9" xfId="0" applyFont="1" applyBorder="1" applyAlignment="1" applyProtection="1">
      <alignment horizontal="center" vertical="center" wrapText="1" readingOrder="1"/>
      <protection locked="0"/>
    </xf>
    <xf numFmtId="0" fontId="6" fillId="0" borderId="10" xfId="0" applyFont="1" applyBorder="1" applyAlignment="1" applyProtection="1">
      <alignment horizontal="left" vertical="top" wrapText="1" readingOrder="1"/>
      <protection locked="0"/>
    </xf>
    <xf numFmtId="0" fontId="6" fillId="0" borderId="10" xfId="0" applyFont="1" applyBorder="1" applyAlignment="1" applyProtection="1">
      <alignment horizontal="center" vertical="top" wrapText="1" readingOrder="1"/>
      <protection locked="0"/>
    </xf>
    <xf numFmtId="164" fontId="6" fillId="0" borderId="10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4" xfId="0" applyFont="1" applyBorder="1" applyAlignment="1" applyProtection="1">
      <alignment horizontal="left" vertical="top" wrapText="1" readingOrder="1"/>
      <protection locked="0"/>
    </xf>
    <xf numFmtId="0" fontId="6" fillId="0" borderId="14" xfId="0" applyFont="1" applyBorder="1" applyAlignment="1" applyProtection="1">
      <alignment horizontal="center" vertical="top" wrapText="1" readingOrder="1"/>
      <protection locked="0"/>
    </xf>
    <xf numFmtId="164" fontId="6" fillId="0" borderId="14" xfId="0" applyNumberFormat="1" applyFont="1" applyBorder="1" applyAlignment="1" applyProtection="1">
      <alignment horizontal="center" vertical="top" wrapText="1" readingOrder="1"/>
      <protection locked="0"/>
    </xf>
    <xf numFmtId="0" fontId="3" fillId="0" borderId="15" xfId="0" applyFont="1" applyBorder="1" applyAlignment="1" applyProtection="1">
      <alignment horizontal="left" vertical="top" wrapText="1" readingOrder="1"/>
      <protection locked="0"/>
    </xf>
    <xf numFmtId="0" fontId="3" fillId="0" borderId="15" xfId="0" applyFont="1" applyBorder="1" applyAlignment="1" applyProtection="1">
      <alignment horizontal="center" vertical="top" wrapText="1" readingOrder="1"/>
      <protection locked="0"/>
    </xf>
    <xf numFmtId="164" fontId="3" fillId="0" borderId="15" xfId="0" applyNumberFormat="1" applyFont="1" applyBorder="1" applyAlignment="1" applyProtection="1">
      <alignment horizontal="center" vertical="top" wrapText="1" readingOrder="1"/>
      <protection locked="0"/>
    </xf>
    <xf numFmtId="0" fontId="3" fillId="0" borderId="16" xfId="0" applyFont="1" applyBorder="1" applyAlignment="1" applyProtection="1">
      <alignment horizontal="left" vertical="top" wrapText="1" readingOrder="1"/>
      <protection locked="0"/>
    </xf>
    <xf numFmtId="0" fontId="3" fillId="0" borderId="16" xfId="0" applyFont="1" applyBorder="1" applyAlignment="1" applyProtection="1">
      <alignment horizontal="center" vertical="top" wrapText="1" readingOrder="1"/>
      <protection locked="0"/>
    </xf>
    <xf numFmtId="164" fontId="3" fillId="0" borderId="16" xfId="0" applyNumberFormat="1" applyFont="1" applyBorder="1" applyAlignment="1" applyProtection="1">
      <alignment horizontal="center" vertical="top" wrapText="1" readingOrder="1"/>
      <protection locked="0"/>
    </xf>
    <xf numFmtId="166" fontId="6" fillId="0" borderId="10" xfId="0" applyNumberFormat="1" applyFont="1" applyBorder="1" applyAlignment="1" applyProtection="1">
      <alignment horizontal="center" vertical="top" wrapText="1" readingOrder="1"/>
      <protection locked="0"/>
    </xf>
    <xf numFmtId="166" fontId="6" fillId="0" borderId="14" xfId="0" applyNumberFormat="1" applyFont="1" applyBorder="1" applyAlignment="1" applyProtection="1">
      <alignment horizontal="center" vertical="top" wrapText="1" readingOrder="1"/>
      <protection locked="0"/>
    </xf>
    <xf numFmtId="166" fontId="3" fillId="0" borderId="15" xfId="0" applyNumberFormat="1" applyFont="1" applyBorder="1" applyAlignment="1" applyProtection="1">
      <alignment horizontal="center" vertical="top" wrapText="1" readingOrder="1"/>
      <protection locked="0"/>
    </xf>
    <xf numFmtId="166" fontId="3" fillId="0" borderId="16" xfId="0" applyNumberFormat="1" applyFont="1" applyBorder="1" applyAlignment="1" applyProtection="1">
      <alignment horizontal="center" vertical="top" wrapText="1" readingOrder="1"/>
      <protection locked="0"/>
    </xf>
    <xf numFmtId="0" fontId="1" fillId="0" borderId="0" xfId="0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 vertical="center"/>
    </xf>
    <xf numFmtId="0" fontId="0" fillId="0" borderId="20" xfId="0" applyBorder="1"/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Protection="1"/>
    <xf numFmtId="1" fontId="7" fillId="0" borderId="0" xfId="0" applyNumberFormat="1" applyFont="1" applyFill="1" applyProtection="1"/>
    <xf numFmtId="0" fontId="7" fillId="5" borderId="4" xfId="0" applyFont="1" applyFill="1" applyBorder="1" applyAlignment="1">
      <alignment horizontal="left"/>
    </xf>
    <xf numFmtId="0" fontId="8" fillId="5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left"/>
    </xf>
    <xf numFmtId="0" fontId="1" fillId="2" borderId="0" xfId="0" applyFont="1" applyFill="1" applyAlignment="1" applyProtection="1">
      <alignment horizontal="center"/>
    </xf>
    <xf numFmtId="1" fontId="7" fillId="2" borderId="0" xfId="0" applyNumberFormat="1" applyFont="1" applyFill="1" applyProtection="1"/>
    <xf numFmtId="0" fontId="1" fillId="2" borderId="0" xfId="0" applyFont="1" applyFill="1"/>
    <xf numFmtId="0" fontId="1" fillId="4" borderId="2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left"/>
    </xf>
    <xf numFmtId="0" fontId="7" fillId="2" borderId="6" xfId="0" applyFont="1" applyFill="1" applyBorder="1" applyAlignment="1" applyProtection="1">
      <alignment horizontal="center"/>
    </xf>
    <xf numFmtId="0" fontId="7" fillId="2" borderId="6" xfId="0" applyFont="1" applyFill="1" applyBorder="1" applyAlignment="1" applyProtection="1"/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</xf>
    <xf numFmtId="1" fontId="1" fillId="2" borderId="2" xfId="0" applyNumberFormat="1" applyFont="1" applyFill="1" applyBorder="1" applyAlignment="1" applyProtection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8" borderId="3" xfId="0" applyFont="1" applyFill="1" applyBorder="1" applyAlignment="1" applyProtection="1">
      <alignment horizontal="center"/>
      <protection locked="0"/>
    </xf>
    <xf numFmtId="0" fontId="1" fillId="6" borderId="3" xfId="0" applyFont="1" applyFill="1" applyBorder="1" applyAlignment="1" applyProtection="1">
      <alignment horizontal="center"/>
      <protection locked="0"/>
    </xf>
    <xf numFmtId="0" fontId="1" fillId="7" borderId="3" xfId="0" applyFont="1" applyFill="1" applyBorder="1" applyAlignment="1" applyProtection="1">
      <alignment horizontal="center"/>
      <protection locked="0"/>
    </xf>
    <xf numFmtId="0" fontId="1" fillId="7" borderId="8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/>
    <xf numFmtId="0" fontId="1" fillId="0" borderId="0" xfId="0" applyFont="1" applyAlignment="1">
      <alignment horizontal="center"/>
    </xf>
    <xf numFmtId="0" fontId="3" fillId="0" borderId="18" xfId="0" applyFont="1" applyBorder="1" applyAlignment="1" applyProtection="1">
      <alignment horizontal="center" vertical="top" wrapText="1" readingOrder="1"/>
      <protection locked="0"/>
    </xf>
    <xf numFmtId="0" fontId="3" fillId="0" borderId="17" xfId="0" applyFont="1" applyBorder="1" applyAlignment="1" applyProtection="1">
      <alignment horizontal="center" vertical="top" wrapText="1" readingOrder="1"/>
      <protection locked="0"/>
    </xf>
    <xf numFmtId="0" fontId="3" fillId="0" borderId="19" xfId="0" applyFont="1" applyBorder="1" applyAlignment="1" applyProtection="1">
      <alignment horizontal="center" vertical="top" wrapText="1" readingOrder="1"/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/>
    <xf numFmtId="0" fontId="1" fillId="0" borderId="0" xfId="0" applyFon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left"/>
    </xf>
    <xf numFmtId="1" fontId="1" fillId="2" borderId="6" xfId="0" applyNumberFormat="1" applyFont="1" applyFill="1" applyBorder="1" applyAlignment="1" applyProtection="1">
      <alignment horizontal="left"/>
    </xf>
    <xf numFmtId="1" fontId="1" fillId="2" borderId="7" xfId="0" applyNumberFormat="1" applyFont="1" applyFill="1" applyBorder="1" applyAlignment="1" applyProtection="1">
      <alignment horizontal="left"/>
    </xf>
    <xf numFmtId="1" fontId="1" fillId="4" borderId="2" xfId="0" applyNumberFormat="1" applyFont="1" applyFill="1" applyBorder="1" applyAlignment="1" applyProtection="1">
      <alignment horizontal="center" vertical="center"/>
      <protection locked="0"/>
    </xf>
    <xf numFmtId="1" fontId="1" fillId="4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5" borderId="5" xfId="0" applyFont="1" applyFill="1" applyBorder="1" applyAlignment="1" applyProtection="1">
      <alignment horizontal="center"/>
      <protection locked="0"/>
    </xf>
    <xf numFmtId="0" fontId="1" fillId="5" borderId="6" xfId="0" applyFont="1" applyFill="1" applyBorder="1" applyAlignment="1" applyProtection="1">
      <alignment horizontal="center"/>
      <protection locked="0"/>
    </xf>
    <xf numFmtId="0" fontId="7" fillId="4" borderId="4" xfId="0" applyFont="1" applyFill="1" applyBorder="1" applyAlignment="1" applyProtection="1">
      <alignment horizontal="left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top" wrapText="1" readingOrder="1"/>
      <protection locked="0"/>
    </xf>
    <xf numFmtId="0" fontId="0" fillId="0" borderId="0" xfId="0"/>
    <xf numFmtId="0" fontId="3" fillId="0" borderId="0" xfId="0" applyFont="1" applyAlignment="1" applyProtection="1">
      <alignment horizontal="right" vertical="top" wrapText="1" readingOrder="1"/>
      <protection locked="0"/>
    </xf>
    <xf numFmtId="0" fontId="2" fillId="0" borderId="0" xfId="0" applyFont="1" applyAlignment="1" applyProtection="1">
      <alignment horizontal="center" wrapText="1" readingOrder="1"/>
      <protection locked="0"/>
    </xf>
    <xf numFmtId="0" fontId="4" fillId="0" borderId="10" xfId="0" applyFont="1" applyBorder="1" applyAlignment="1" applyProtection="1">
      <alignment horizontal="center" vertical="center" wrapText="1" readingOrder="1"/>
      <protection locked="0"/>
    </xf>
    <xf numFmtId="0" fontId="0" fillId="0" borderId="13" xfId="0" applyBorder="1" applyAlignment="1" applyProtection="1">
      <alignment horizontal="center" vertical="top" wrapText="1"/>
      <protection locked="0"/>
    </xf>
    <xf numFmtId="0" fontId="4" fillId="0" borderId="9" xfId="0" applyFont="1" applyBorder="1" applyAlignment="1" applyProtection="1">
      <alignment horizontal="center" vertical="center" wrapText="1" readingOrder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5" fillId="0" borderId="9" xfId="0" applyFont="1" applyBorder="1" applyAlignment="1" applyProtection="1">
      <alignment horizontal="center" vertical="center" wrapText="1" readingOrder="1"/>
      <protection locked="0"/>
    </xf>
    <xf numFmtId="0" fontId="3" fillId="0" borderId="9" xfId="0" applyFont="1" applyBorder="1" applyAlignment="1" applyProtection="1">
      <alignment horizontal="center" vertical="top" wrapText="1" readingOrder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3" fillId="0" borderId="9" xfId="0" applyFont="1" applyBorder="1" applyAlignment="1" applyProtection="1">
      <alignment horizontal="center" vertical="center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171451</xdr:colOff>
      <xdr:row>0</xdr:row>
      <xdr:rowOff>85725</xdr:rowOff>
    </xdr:from>
    <xdr:to>
      <xdr:col>12</xdr:col>
      <xdr:colOff>447676</xdr:colOff>
      <xdr:row>1</xdr:row>
      <xdr:rowOff>209550</xdr:rowOff>
    </xdr:to>
    <xdr:pic>
      <xdr:nvPicPr>
        <xdr:cNvPr id="2" name="รูปภาพ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6" y="85725"/>
          <a:ext cx="704850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31"/>
  <sheetViews>
    <sheetView tabSelected="1" zoomScale="70" zoomScaleNormal="70" workbookViewId="0">
      <selection activeCell="A6" sqref="A6"/>
    </sheetView>
  </sheetViews>
  <sheetFormatPr defaultColWidth="9.140625" defaultRowHeight="23.25" x14ac:dyDescent="0.5"/>
  <cols>
    <col min="1" max="1" width="23.28515625" style="3" customWidth="1"/>
    <col min="2" max="2" width="12.42578125" style="3" customWidth="1"/>
    <col min="3" max="3" width="12.5703125" style="3" customWidth="1"/>
    <col min="4" max="5" width="21.5703125" style="3" customWidth="1"/>
    <col min="6" max="6" width="18.7109375" style="3" customWidth="1"/>
    <col min="7" max="7" width="7.28515625" style="3" customWidth="1"/>
    <col min="8" max="79" width="4.85546875" style="51" customWidth="1"/>
    <col min="80" max="87" width="4.85546875" style="3" customWidth="1"/>
    <col min="88" max="102" width="5.28515625" style="3" customWidth="1"/>
    <col min="103" max="111" width="4.85546875" style="3" customWidth="1"/>
    <col min="112" max="115" width="4.7109375" style="3" customWidth="1"/>
    <col min="116" max="120" width="7" style="3" customWidth="1"/>
    <col min="121" max="16384" width="9.140625" style="3"/>
  </cols>
  <sheetData>
    <row r="1" spans="1:121" x14ac:dyDescent="0.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9"/>
    </row>
    <row r="2" spans="1:121" x14ac:dyDescent="0.5">
      <c r="A2" s="66" t="s">
        <v>7</v>
      </c>
      <c r="B2" s="66"/>
      <c r="C2" s="66"/>
      <c r="D2" s="66"/>
      <c r="E2" s="66"/>
      <c r="F2" s="66"/>
      <c r="G2" s="66"/>
      <c r="H2" s="30" t="s">
        <v>8</v>
      </c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2" t="s">
        <v>9</v>
      </c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4"/>
      <c r="DI2" s="35"/>
      <c r="DJ2" s="35"/>
      <c r="DK2" s="35"/>
      <c r="DL2" s="35"/>
      <c r="DM2" s="35"/>
      <c r="DN2" s="35"/>
      <c r="DO2" s="35"/>
      <c r="DP2" s="35"/>
      <c r="DQ2" s="35"/>
    </row>
    <row r="3" spans="1:121" x14ac:dyDescent="0.5">
      <c r="A3" s="67" t="s">
        <v>0</v>
      </c>
      <c r="B3" s="61" t="s">
        <v>1</v>
      </c>
      <c r="C3" s="61" t="s">
        <v>2</v>
      </c>
      <c r="D3" s="67" t="s">
        <v>3</v>
      </c>
      <c r="E3" s="36"/>
      <c r="F3" s="61" t="s">
        <v>4</v>
      </c>
      <c r="G3" s="61" t="s">
        <v>5</v>
      </c>
      <c r="H3" s="64" t="s">
        <v>6</v>
      </c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37" t="s">
        <v>11</v>
      </c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58" t="s">
        <v>14</v>
      </c>
      <c r="DI3" s="59"/>
      <c r="DJ3" s="59"/>
      <c r="DK3" s="59"/>
      <c r="DL3" s="59"/>
      <c r="DM3" s="59"/>
      <c r="DN3" s="59"/>
      <c r="DO3" s="59"/>
      <c r="DP3" s="59"/>
      <c r="DQ3" s="60"/>
    </row>
    <row r="4" spans="1:121" x14ac:dyDescent="0.5">
      <c r="A4" s="68"/>
      <c r="B4" s="62"/>
      <c r="C4" s="62"/>
      <c r="D4" s="68"/>
      <c r="E4" s="40" t="s">
        <v>12</v>
      </c>
      <c r="F4" s="62"/>
      <c r="G4" s="62"/>
      <c r="H4" s="41">
        <v>1</v>
      </c>
      <c r="I4" s="41">
        <v>2</v>
      </c>
      <c r="J4" s="41">
        <v>3</v>
      </c>
      <c r="K4" s="41">
        <v>4</v>
      </c>
      <c r="L4" s="41">
        <v>5</v>
      </c>
      <c r="M4" s="41">
        <v>6</v>
      </c>
      <c r="N4" s="41">
        <v>7</v>
      </c>
      <c r="O4" s="41">
        <v>8</v>
      </c>
      <c r="P4" s="41">
        <v>9</v>
      </c>
      <c r="Q4" s="41">
        <v>10</v>
      </c>
      <c r="R4" s="41">
        <v>11</v>
      </c>
      <c r="S4" s="41">
        <v>12</v>
      </c>
      <c r="T4" s="41">
        <v>13</v>
      </c>
      <c r="U4" s="41">
        <v>14</v>
      </c>
      <c r="V4" s="41">
        <v>15</v>
      </c>
      <c r="W4" s="41">
        <v>16</v>
      </c>
      <c r="X4" s="41">
        <v>17</v>
      </c>
      <c r="Y4" s="41">
        <v>18</v>
      </c>
      <c r="Z4" s="41">
        <v>19</v>
      </c>
      <c r="AA4" s="41">
        <v>20</v>
      </c>
      <c r="AB4" s="41">
        <v>21</v>
      </c>
      <c r="AC4" s="41">
        <v>22</v>
      </c>
      <c r="AD4" s="41">
        <v>23</v>
      </c>
      <c r="AE4" s="41">
        <v>24</v>
      </c>
      <c r="AF4" s="41">
        <v>25</v>
      </c>
      <c r="AG4" s="41">
        <v>26</v>
      </c>
      <c r="AH4" s="41">
        <v>27</v>
      </c>
      <c r="AI4" s="41">
        <v>28</v>
      </c>
      <c r="AJ4" s="41">
        <v>29.1</v>
      </c>
      <c r="AK4" s="41">
        <v>29.2</v>
      </c>
      <c r="AL4" s="41">
        <v>29.3</v>
      </c>
      <c r="AM4" s="41">
        <v>29.4</v>
      </c>
      <c r="AN4" s="41">
        <v>29.5</v>
      </c>
      <c r="AO4" s="41">
        <v>30.1</v>
      </c>
      <c r="AP4" s="41">
        <v>30.2</v>
      </c>
      <c r="AQ4" s="41">
        <v>30.3</v>
      </c>
      <c r="AR4" s="41">
        <v>30.4</v>
      </c>
      <c r="AS4" s="41">
        <v>30.5</v>
      </c>
      <c r="AT4" s="41">
        <v>31.1</v>
      </c>
      <c r="AU4" s="41">
        <v>31.2</v>
      </c>
      <c r="AV4" s="41">
        <v>31.3</v>
      </c>
      <c r="AW4" s="41">
        <v>31.4</v>
      </c>
      <c r="AX4" s="41">
        <v>31.5</v>
      </c>
      <c r="AY4" s="41">
        <v>32</v>
      </c>
      <c r="AZ4" s="41">
        <v>33</v>
      </c>
      <c r="BA4" s="41">
        <v>34</v>
      </c>
      <c r="BB4" s="41">
        <v>35</v>
      </c>
      <c r="BC4" s="41">
        <v>36</v>
      </c>
      <c r="BD4" s="41">
        <v>37</v>
      </c>
      <c r="BE4" s="41">
        <v>38</v>
      </c>
      <c r="BF4" s="41">
        <v>39</v>
      </c>
      <c r="BG4" s="41">
        <v>40</v>
      </c>
      <c r="BH4" s="42">
        <v>1</v>
      </c>
      <c r="BI4" s="42">
        <v>2</v>
      </c>
      <c r="BJ4" s="42">
        <v>3</v>
      </c>
      <c r="BK4" s="42">
        <v>4</v>
      </c>
      <c r="BL4" s="42">
        <v>5</v>
      </c>
      <c r="BM4" s="42">
        <v>6</v>
      </c>
      <c r="BN4" s="42">
        <v>7</v>
      </c>
      <c r="BO4" s="42">
        <v>8</v>
      </c>
      <c r="BP4" s="42">
        <v>9</v>
      </c>
      <c r="BQ4" s="42">
        <v>10</v>
      </c>
      <c r="BR4" s="42">
        <v>11</v>
      </c>
      <c r="BS4" s="42">
        <v>12</v>
      </c>
      <c r="BT4" s="42">
        <v>13</v>
      </c>
      <c r="BU4" s="42">
        <v>14</v>
      </c>
      <c r="BV4" s="42">
        <v>15</v>
      </c>
      <c r="BW4" s="42">
        <v>16</v>
      </c>
      <c r="BX4" s="42">
        <v>17</v>
      </c>
      <c r="BY4" s="42">
        <v>18</v>
      </c>
      <c r="BZ4" s="42">
        <v>19</v>
      </c>
      <c r="CA4" s="42">
        <v>20</v>
      </c>
      <c r="CB4" s="42">
        <v>21</v>
      </c>
      <c r="CC4" s="42">
        <v>22</v>
      </c>
      <c r="CD4" s="42">
        <v>23</v>
      </c>
      <c r="CE4" s="42">
        <v>24</v>
      </c>
      <c r="CF4" s="42">
        <v>25</v>
      </c>
      <c r="CG4" s="42">
        <v>26</v>
      </c>
      <c r="CH4" s="42">
        <v>27</v>
      </c>
      <c r="CI4" s="42">
        <v>28</v>
      </c>
      <c r="CJ4" s="42">
        <v>29.1</v>
      </c>
      <c r="CK4" s="42">
        <v>29.2</v>
      </c>
      <c r="CL4" s="42">
        <v>29.3</v>
      </c>
      <c r="CM4" s="42">
        <v>29.4</v>
      </c>
      <c r="CN4" s="42">
        <v>29.5</v>
      </c>
      <c r="CO4" s="42">
        <v>30.1</v>
      </c>
      <c r="CP4" s="42">
        <v>30.2</v>
      </c>
      <c r="CQ4" s="42">
        <v>30.3</v>
      </c>
      <c r="CR4" s="42">
        <v>30.4</v>
      </c>
      <c r="CS4" s="42">
        <v>30.5</v>
      </c>
      <c r="CT4" s="42">
        <v>31.1</v>
      </c>
      <c r="CU4" s="42">
        <v>31.2</v>
      </c>
      <c r="CV4" s="42">
        <v>31.3</v>
      </c>
      <c r="CW4" s="42">
        <v>31.4</v>
      </c>
      <c r="CX4" s="42">
        <v>31.5</v>
      </c>
      <c r="CY4" s="42">
        <v>32</v>
      </c>
      <c r="CZ4" s="42">
        <v>33</v>
      </c>
      <c r="DA4" s="42">
        <v>34</v>
      </c>
      <c r="DB4" s="42">
        <v>35</v>
      </c>
      <c r="DC4" s="42">
        <v>36</v>
      </c>
      <c r="DD4" s="42">
        <v>37</v>
      </c>
      <c r="DE4" s="42">
        <v>38</v>
      </c>
      <c r="DF4" s="42">
        <v>39</v>
      </c>
      <c r="DG4" s="42">
        <v>40</v>
      </c>
      <c r="DH4" s="43" t="s">
        <v>15</v>
      </c>
      <c r="DI4" s="44" t="s">
        <v>16</v>
      </c>
      <c r="DJ4" s="44" t="s">
        <v>17</v>
      </c>
      <c r="DK4" s="44" t="s">
        <v>18</v>
      </c>
      <c r="DL4" s="44" t="s">
        <v>19</v>
      </c>
      <c r="DM4" s="44" t="s">
        <v>20</v>
      </c>
      <c r="DN4" s="44" t="s">
        <v>21</v>
      </c>
      <c r="DO4" s="44" t="s">
        <v>20</v>
      </c>
      <c r="DP4" s="44" t="s">
        <v>10</v>
      </c>
      <c r="DQ4" s="44" t="s">
        <v>20</v>
      </c>
    </row>
    <row r="5" spans="1:121" x14ac:dyDescent="0.5">
      <c r="A5" s="68"/>
      <c r="B5" s="62"/>
      <c r="C5" s="62"/>
      <c r="D5" s="68"/>
      <c r="E5" s="40" t="s">
        <v>13</v>
      </c>
      <c r="F5" s="62"/>
      <c r="G5" s="62"/>
      <c r="H5" s="45">
        <v>4</v>
      </c>
      <c r="I5" s="45">
        <v>4</v>
      </c>
      <c r="J5" s="45">
        <v>1</v>
      </c>
      <c r="K5" s="45">
        <v>4</v>
      </c>
      <c r="L5" s="45">
        <v>1</v>
      </c>
      <c r="M5" s="45">
        <v>2</v>
      </c>
      <c r="N5" s="45">
        <v>3</v>
      </c>
      <c r="O5" s="45">
        <v>2</v>
      </c>
      <c r="P5" s="45">
        <v>4</v>
      </c>
      <c r="Q5" s="45">
        <v>3</v>
      </c>
      <c r="R5" s="45">
        <v>2</v>
      </c>
      <c r="S5" s="45">
        <v>2</v>
      </c>
      <c r="T5" s="45">
        <v>3</v>
      </c>
      <c r="U5" s="45">
        <v>4</v>
      </c>
      <c r="V5" s="45">
        <v>3</v>
      </c>
      <c r="W5" s="45">
        <v>2</v>
      </c>
      <c r="X5" s="45">
        <v>3</v>
      </c>
      <c r="Y5" s="45">
        <v>3</v>
      </c>
      <c r="Z5" s="45">
        <v>1</v>
      </c>
      <c r="AA5" s="45">
        <v>4</v>
      </c>
      <c r="AB5" s="45">
        <v>3</v>
      </c>
      <c r="AC5" s="45">
        <v>2</v>
      </c>
      <c r="AD5" s="45">
        <v>4</v>
      </c>
      <c r="AE5" s="45">
        <v>1</v>
      </c>
      <c r="AF5" s="45">
        <v>2</v>
      </c>
      <c r="AG5" s="45">
        <v>2</v>
      </c>
      <c r="AH5" s="45">
        <v>2</v>
      </c>
      <c r="AI5" s="45">
        <v>1</v>
      </c>
      <c r="AJ5" s="46">
        <v>2</v>
      </c>
      <c r="AK5" s="46">
        <v>2</v>
      </c>
      <c r="AL5" s="46">
        <v>1</v>
      </c>
      <c r="AM5" s="46">
        <v>1</v>
      </c>
      <c r="AN5" s="46">
        <v>2</v>
      </c>
      <c r="AO5" s="47">
        <v>1</v>
      </c>
      <c r="AP5" s="47">
        <v>2</v>
      </c>
      <c r="AQ5" s="47">
        <v>1</v>
      </c>
      <c r="AR5" s="47">
        <v>2</v>
      </c>
      <c r="AS5" s="47">
        <v>1</v>
      </c>
      <c r="AT5" s="47">
        <v>2</v>
      </c>
      <c r="AU5" s="47">
        <v>2</v>
      </c>
      <c r="AV5" s="47">
        <v>1</v>
      </c>
      <c r="AW5" s="47">
        <v>2</v>
      </c>
      <c r="AX5" s="47">
        <v>1</v>
      </c>
      <c r="AY5" s="48">
        <v>3</v>
      </c>
      <c r="AZ5" s="48">
        <v>3</v>
      </c>
      <c r="BA5" s="48">
        <v>3</v>
      </c>
      <c r="BB5" s="48">
        <v>3</v>
      </c>
      <c r="BC5" s="48">
        <v>3</v>
      </c>
      <c r="BD5" s="48">
        <v>3</v>
      </c>
      <c r="BE5" s="48">
        <v>3</v>
      </c>
      <c r="BF5" s="48">
        <v>3</v>
      </c>
      <c r="BG5" s="49">
        <v>5</v>
      </c>
      <c r="BH5" s="23">
        <f>IF(H5=4,2,0)</f>
        <v>2</v>
      </c>
      <c r="BI5" s="23">
        <f>IF(I5=4,2,0)</f>
        <v>2</v>
      </c>
      <c r="BJ5" s="23">
        <f>IF(J5=1,2,0)</f>
        <v>2</v>
      </c>
      <c r="BK5" s="23">
        <f>IF(K5=4,2,0)</f>
        <v>2</v>
      </c>
      <c r="BL5" s="23">
        <f>IF(L5=1,2,0)</f>
        <v>2</v>
      </c>
      <c r="BM5" s="23">
        <f t="shared" ref="BM5:CH5" si="0">IF(M5=2,2,0)</f>
        <v>2</v>
      </c>
      <c r="BN5" s="23">
        <f>IF(N5=3,2,0)</f>
        <v>2</v>
      </c>
      <c r="BO5" s="23">
        <f t="shared" si="0"/>
        <v>2</v>
      </c>
      <c r="BP5" s="23">
        <f>IF(P5=4,2,0)</f>
        <v>2</v>
      </c>
      <c r="BQ5" s="23">
        <f>IF(Q5=3,2,0)</f>
        <v>2</v>
      </c>
      <c r="BR5" s="23">
        <f>IF(R5=2,2,0)</f>
        <v>2</v>
      </c>
      <c r="BS5" s="23">
        <f>IF(S5=2,2,0)</f>
        <v>2</v>
      </c>
      <c r="BT5" s="23">
        <f>IF(T5=3,2,0)</f>
        <v>2</v>
      </c>
      <c r="BU5" s="23">
        <f>IF(U5=4,2,0)</f>
        <v>2</v>
      </c>
      <c r="BV5" s="23">
        <f>IF(V5=3,2,0)</f>
        <v>2</v>
      </c>
      <c r="BW5" s="23">
        <f>IF(W5=2,2,0)</f>
        <v>2</v>
      </c>
      <c r="BX5" s="23">
        <f>IF(X5=3,2,0)</f>
        <v>2</v>
      </c>
      <c r="BY5" s="23">
        <f>IF(Y5=3,2,0)</f>
        <v>2</v>
      </c>
      <c r="BZ5" s="23">
        <f>IF(Z5=1,2,0)</f>
        <v>2</v>
      </c>
      <c r="CA5" s="23">
        <f>IF(AA5=4,2,0)</f>
        <v>2</v>
      </c>
      <c r="CB5" s="23">
        <f>IF(AB5=3,2,0)</f>
        <v>2</v>
      </c>
      <c r="CC5" s="23">
        <f>IF(AC5=2,2,0)</f>
        <v>2</v>
      </c>
      <c r="CD5" s="23">
        <f>IF(AD5=4,2,0)</f>
        <v>2</v>
      </c>
      <c r="CE5" s="23">
        <f>IF(AE5=1,2,0)</f>
        <v>2</v>
      </c>
      <c r="CF5" s="23">
        <f t="shared" si="0"/>
        <v>2</v>
      </c>
      <c r="CG5" s="23">
        <f t="shared" si="0"/>
        <v>2</v>
      </c>
      <c r="CH5" s="23">
        <f t="shared" si="0"/>
        <v>2</v>
      </c>
      <c r="CI5" s="23">
        <f>IF(AI5=1,2,0)</f>
        <v>2</v>
      </c>
      <c r="CJ5" s="23">
        <f>IF(AJ5=2,1,0)</f>
        <v>1</v>
      </c>
      <c r="CK5" s="23">
        <f>IF(AK5=2,1,0)</f>
        <v>1</v>
      </c>
      <c r="CL5" s="23">
        <f>IF(AL5=1,1,0)</f>
        <v>1</v>
      </c>
      <c r="CM5" s="23">
        <f t="shared" ref="CM5" si="1">IF(AM5=1,1,0)</f>
        <v>1</v>
      </c>
      <c r="CN5" s="23">
        <f>IF(AN5=2,1,0)</f>
        <v>1</v>
      </c>
      <c r="CO5" s="23">
        <f>IF(AO5=1,1,0)</f>
        <v>1</v>
      </c>
      <c r="CP5" s="23">
        <f>IF(AP5=2,1,0)</f>
        <v>1</v>
      </c>
      <c r="CQ5" s="23">
        <f>IF(AQ5=1,1,0)</f>
        <v>1</v>
      </c>
      <c r="CR5" s="23">
        <f>IF(AR5=2,1,0)</f>
        <v>1</v>
      </c>
      <c r="CS5" s="23">
        <f>IF(AS5=1,1,0)</f>
        <v>1</v>
      </c>
      <c r="CT5" s="23">
        <f>IF(AT5=2,1,0)</f>
        <v>1</v>
      </c>
      <c r="CU5" s="23">
        <f>IF(AU5=2,1,0)</f>
        <v>1</v>
      </c>
      <c r="CV5" s="23">
        <f>IF(AV5=1,1,0)</f>
        <v>1</v>
      </c>
      <c r="CW5" s="23">
        <f>IF(AW5=2,1,0)</f>
        <v>1</v>
      </c>
      <c r="CX5" s="23">
        <f t="shared" ref="CX5" si="2">IF(AX5=1,1,0)</f>
        <v>1</v>
      </c>
      <c r="CY5" s="23">
        <f>AY5</f>
        <v>3</v>
      </c>
      <c r="CZ5" s="23">
        <f t="shared" ref="CZ5:DF5" si="3">AZ5</f>
        <v>3</v>
      </c>
      <c r="DA5" s="23">
        <f t="shared" si="3"/>
        <v>3</v>
      </c>
      <c r="DB5" s="23">
        <f t="shared" si="3"/>
        <v>3</v>
      </c>
      <c r="DC5" s="23">
        <f t="shared" si="3"/>
        <v>3</v>
      </c>
      <c r="DD5" s="23">
        <f t="shared" si="3"/>
        <v>3</v>
      </c>
      <c r="DE5" s="23">
        <f t="shared" si="3"/>
        <v>3</v>
      </c>
      <c r="DF5" s="23">
        <f t="shared" si="3"/>
        <v>3</v>
      </c>
      <c r="DG5" s="23">
        <f t="shared" ref="DG5" si="4">BG5</f>
        <v>5</v>
      </c>
      <c r="DH5" s="24">
        <f>SUM(BH5:BP5,CM5,CJ5,CK5,CL5,CN5,CO5,CP5,CQ5,CR5,CS5,CT5,CU5,CV5,CW5,CX5,CY5,CZ5)</f>
        <v>39</v>
      </c>
      <c r="DI5" s="25">
        <f>SUM(BQ5:BY5,DA5,DB5)</f>
        <v>24</v>
      </c>
      <c r="DJ5" s="24">
        <f>SUM(BZ5:CD5,DC5,DG5,DD5,DE5,DF5)</f>
        <v>27</v>
      </c>
      <c r="DK5" s="24">
        <f>SUM(CE5:CI5)</f>
        <v>10</v>
      </c>
      <c r="DL5" s="24">
        <f>SUM(DH5:DJ5)</f>
        <v>90</v>
      </c>
      <c r="DM5" s="4" t="str">
        <f>IF(DL5&lt;22.5,"ปรับปรุง",IF(DL5&lt;45,"พอใช้",IF(DL5&lt;67.5,"ดี",IF(DL5&gt;=67.5,"ดีมาก"))))</f>
        <v>ดีมาก</v>
      </c>
      <c r="DN5" s="24">
        <f>SUM(DK5)</f>
        <v>10</v>
      </c>
      <c r="DO5" s="4" t="str">
        <f>IF(DN5&lt;2.5,"ปรับปรุง",IF(DN5&lt;5,"พอใช้",IF(DN5&lt;7.5,"ดี",IF(DN5&gt;=7.5,"ดีมาก"))))</f>
        <v>ดีมาก</v>
      </c>
      <c r="DP5" s="24">
        <f>DL5+DN5</f>
        <v>100</v>
      </c>
      <c r="DQ5" s="23" t="str">
        <f>IF(DP5&lt;25,"ปรับปรุง",IF(DP5&lt;50,"พอใช้",IF(DP5&lt;75,"ดี",IF(DP5&gt;=75,"ดีมาก"))))</f>
        <v>ดีมาก</v>
      </c>
    </row>
    <row r="6" spans="1:121" x14ac:dyDescent="0.5">
      <c r="A6" s="1"/>
      <c r="B6" s="2"/>
      <c r="C6" s="2"/>
      <c r="D6" s="1"/>
      <c r="E6" s="1"/>
      <c r="F6" s="2"/>
      <c r="G6" s="55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4"/>
      <c r="DI6" s="25"/>
      <c r="DJ6" s="24"/>
      <c r="DK6" s="24"/>
      <c r="DL6" s="24"/>
      <c r="DM6" s="4"/>
      <c r="DN6" s="24"/>
      <c r="DO6" s="4"/>
      <c r="DP6" s="24"/>
      <c r="DQ6" s="23"/>
    </row>
    <row r="7" spans="1:121" x14ac:dyDescent="0.5">
      <c r="A7" s="1"/>
      <c r="B7" s="2"/>
      <c r="C7" s="2"/>
      <c r="D7" s="1"/>
      <c r="E7" s="1"/>
      <c r="F7" s="2"/>
      <c r="G7" s="55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4"/>
      <c r="DI7" s="25"/>
      <c r="DJ7" s="24"/>
      <c r="DK7" s="24"/>
      <c r="DL7" s="24"/>
      <c r="DM7" s="4"/>
      <c r="DN7" s="24"/>
      <c r="DO7" s="4"/>
      <c r="DP7" s="24"/>
      <c r="DQ7" s="23"/>
    </row>
    <row r="8" spans="1:121" x14ac:dyDescent="0.5">
      <c r="A8" s="1"/>
      <c r="B8" s="2"/>
      <c r="C8" s="2"/>
      <c r="D8" s="1"/>
      <c r="E8" s="1"/>
      <c r="F8" s="2"/>
      <c r="G8" s="55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4"/>
      <c r="DI8" s="25"/>
      <c r="DJ8" s="24"/>
      <c r="DK8" s="24"/>
      <c r="DL8" s="24"/>
      <c r="DM8" s="4"/>
      <c r="DN8" s="24"/>
      <c r="DO8" s="4"/>
      <c r="DP8" s="24"/>
      <c r="DQ8" s="23"/>
    </row>
    <row r="9" spans="1:121" x14ac:dyDescent="0.5">
      <c r="A9" s="1"/>
      <c r="B9" s="2"/>
      <c r="C9" s="2"/>
      <c r="D9" s="1"/>
      <c r="E9" s="1"/>
      <c r="F9" s="2"/>
      <c r="G9" s="55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4"/>
      <c r="DI9" s="25"/>
      <c r="DJ9" s="24"/>
      <c r="DK9" s="24"/>
      <c r="DL9" s="24"/>
      <c r="DM9" s="4"/>
      <c r="DN9" s="24"/>
      <c r="DO9" s="4"/>
      <c r="DP9" s="24"/>
      <c r="DQ9" s="23"/>
    </row>
    <row r="10" spans="1:121" x14ac:dyDescent="0.5">
      <c r="A10" s="1"/>
      <c r="B10" s="2"/>
      <c r="C10" s="2"/>
      <c r="D10" s="1"/>
      <c r="E10" s="1"/>
      <c r="F10" s="2"/>
      <c r="G10" s="55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4"/>
      <c r="DI10" s="25"/>
      <c r="DJ10" s="24"/>
      <c r="DK10" s="24"/>
      <c r="DL10" s="24"/>
      <c r="DM10" s="4"/>
      <c r="DN10" s="24"/>
      <c r="DO10" s="4"/>
      <c r="DP10" s="24"/>
      <c r="DQ10" s="23"/>
    </row>
    <row r="11" spans="1:121" x14ac:dyDescent="0.5">
      <c r="A11" s="1"/>
      <c r="B11" s="2"/>
      <c r="C11" s="2"/>
      <c r="D11" s="1"/>
      <c r="E11" s="1"/>
      <c r="F11" s="2"/>
      <c r="G11" s="55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4"/>
      <c r="DI11" s="25"/>
      <c r="DJ11" s="24"/>
      <c r="DK11" s="24"/>
      <c r="DL11" s="24"/>
      <c r="DM11" s="4"/>
      <c r="DN11" s="24"/>
      <c r="DO11" s="4"/>
      <c r="DP11" s="24"/>
      <c r="DQ11" s="23"/>
    </row>
    <row r="12" spans="1:121" x14ac:dyDescent="0.5">
      <c r="A12" s="1"/>
      <c r="B12" s="2"/>
      <c r="C12" s="2"/>
      <c r="D12" s="1"/>
      <c r="E12" s="1"/>
      <c r="F12" s="2"/>
      <c r="G12" s="55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4"/>
      <c r="DI12" s="25"/>
      <c r="DJ12" s="24"/>
      <c r="DK12" s="24"/>
      <c r="DL12" s="24"/>
      <c r="DM12" s="4"/>
      <c r="DN12" s="24"/>
      <c r="DO12" s="4"/>
      <c r="DP12" s="24"/>
      <c r="DQ12" s="23"/>
    </row>
    <row r="13" spans="1:121" x14ac:dyDescent="0.5">
      <c r="A13" s="1"/>
      <c r="B13" s="2"/>
      <c r="C13" s="2"/>
      <c r="D13" s="1"/>
      <c r="E13" s="1"/>
      <c r="F13" s="2"/>
      <c r="G13" s="55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4"/>
      <c r="DI13" s="25"/>
      <c r="DJ13" s="24"/>
      <c r="DK13" s="24"/>
      <c r="DL13" s="24"/>
      <c r="DM13" s="4"/>
      <c r="DN13" s="24"/>
      <c r="DO13" s="4"/>
      <c r="DP13" s="24"/>
      <c r="DQ13" s="23"/>
    </row>
    <row r="14" spans="1:121" x14ac:dyDescent="0.5">
      <c r="A14" s="1"/>
      <c r="B14" s="2"/>
      <c r="C14" s="2"/>
      <c r="D14" s="1"/>
      <c r="E14" s="1"/>
      <c r="F14" s="2"/>
      <c r="G14" s="55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4"/>
      <c r="DI14" s="25"/>
      <c r="DJ14" s="24"/>
      <c r="DK14" s="24"/>
      <c r="DL14" s="24"/>
      <c r="DM14" s="4"/>
      <c r="DN14" s="24"/>
      <c r="DO14" s="4"/>
      <c r="DP14" s="24"/>
      <c r="DQ14" s="23"/>
    </row>
    <row r="15" spans="1:121" x14ac:dyDescent="0.5">
      <c r="A15" s="1"/>
      <c r="B15" s="2"/>
      <c r="C15" s="2"/>
      <c r="D15" s="1"/>
      <c r="E15" s="1"/>
      <c r="F15" s="2"/>
      <c r="G15" s="55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4"/>
      <c r="DI15" s="25"/>
      <c r="DJ15" s="24"/>
      <c r="DK15" s="24"/>
      <c r="DL15" s="24"/>
      <c r="DM15" s="4"/>
      <c r="DN15" s="24"/>
      <c r="DO15" s="4"/>
      <c r="DP15" s="24"/>
      <c r="DQ15" s="23"/>
    </row>
    <row r="16" spans="1:121" x14ac:dyDescent="0.5">
      <c r="A16" s="1"/>
      <c r="B16" s="2"/>
      <c r="C16" s="2"/>
      <c r="D16" s="1"/>
      <c r="E16" s="1"/>
      <c r="F16" s="2"/>
      <c r="G16" s="55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4"/>
      <c r="DI16" s="25"/>
      <c r="DJ16" s="24"/>
      <c r="DK16" s="24"/>
      <c r="DL16" s="24"/>
      <c r="DM16" s="4"/>
      <c r="DN16" s="24"/>
      <c r="DO16" s="4"/>
      <c r="DP16" s="24"/>
      <c r="DQ16" s="23"/>
    </row>
    <row r="17" spans="1:122" x14ac:dyDescent="0.5">
      <c r="A17" s="1"/>
      <c r="B17" s="2"/>
      <c r="C17" s="2"/>
      <c r="D17" s="1"/>
      <c r="E17" s="1"/>
      <c r="F17" s="2"/>
      <c r="G17" s="55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4"/>
      <c r="DI17" s="25"/>
      <c r="DJ17" s="24"/>
      <c r="DK17" s="24"/>
      <c r="DL17" s="24"/>
      <c r="DM17" s="4"/>
      <c r="DN17" s="24"/>
      <c r="DO17" s="4"/>
      <c r="DP17" s="24"/>
      <c r="DQ17" s="23"/>
    </row>
    <row r="18" spans="1:122" x14ac:dyDescent="0.5">
      <c r="A18" s="1"/>
      <c r="B18" s="2"/>
      <c r="C18" s="2"/>
      <c r="D18" s="1"/>
      <c r="E18" s="1"/>
      <c r="F18" s="2"/>
      <c r="G18" s="55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4"/>
      <c r="DI18" s="25"/>
      <c r="DJ18" s="24"/>
      <c r="DK18" s="24"/>
      <c r="DL18" s="24"/>
      <c r="DM18" s="4"/>
      <c r="DN18" s="24"/>
      <c r="DO18" s="4"/>
      <c r="DP18" s="24"/>
      <c r="DQ18" s="23"/>
    </row>
    <row r="19" spans="1:122" x14ac:dyDescent="0.5">
      <c r="A19" s="1"/>
      <c r="B19" s="2"/>
      <c r="C19" s="2"/>
      <c r="D19" s="1"/>
      <c r="E19" s="1"/>
      <c r="F19" s="2"/>
      <c r="G19" s="55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4"/>
      <c r="DI19" s="25"/>
      <c r="DJ19" s="24"/>
      <c r="DK19" s="24"/>
      <c r="DL19" s="24"/>
      <c r="DM19" s="4"/>
      <c r="DN19" s="24"/>
      <c r="DO19" s="4"/>
      <c r="DP19" s="24"/>
      <c r="DQ19" s="23"/>
    </row>
    <row r="20" spans="1:122" x14ac:dyDescent="0.5">
      <c r="A20" s="1"/>
      <c r="B20" s="2"/>
      <c r="C20" s="2"/>
      <c r="D20" s="1"/>
      <c r="E20" s="1"/>
      <c r="F20" s="2"/>
      <c r="G20" s="55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4"/>
      <c r="DI20" s="25"/>
      <c r="DJ20" s="24"/>
      <c r="DK20" s="24"/>
      <c r="DL20" s="24"/>
      <c r="DM20" s="4"/>
      <c r="DN20" s="24"/>
      <c r="DO20" s="4"/>
      <c r="DP20" s="24"/>
      <c r="DQ20" s="23"/>
    </row>
    <row r="21" spans="1:122" x14ac:dyDescent="0.5">
      <c r="G21" s="50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4"/>
      <c r="DI21" s="25"/>
      <c r="DJ21" s="24"/>
      <c r="DK21" s="24"/>
      <c r="DL21" s="24"/>
      <c r="DM21" s="4"/>
      <c r="DN21" s="24"/>
      <c r="DO21" s="4"/>
      <c r="DP21" s="24"/>
      <c r="DQ21" s="23"/>
      <c r="DR21" s="50"/>
    </row>
    <row r="22" spans="1:122" x14ac:dyDescent="0.5">
      <c r="G22" s="50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4"/>
      <c r="DI22" s="25"/>
      <c r="DJ22" s="24"/>
      <c r="DK22" s="24"/>
      <c r="DL22" s="24"/>
      <c r="DM22" s="4"/>
      <c r="DN22" s="24"/>
      <c r="DO22" s="4"/>
      <c r="DP22" s="24"/>
      <c r="DQ22" s="23"/>
      <c r="DR22" s="50"/>
    </row>
    <row r="23" spans="1:122" x14ac:dyDescent="0.5">
      <c r="G23" s="50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4"/>
      <c r="DI23" s="25"/>
      <c r="DJ23" s="24"/>
      <c r="DK23" s="24"/>
      <c r="DL23" s="24"/>
      <c r="DM23" s="4"/>
      <c r="DN23" s="24"/>
      <c r="DO23" s="4"/>
      <c r="DP23" s="24"/>
      <c r="DQ23" s="23"/>
      <c r="DR23" s="50"/>
    </row>
    <row r="24" spans="1:122" x14ac:dyDescent="0.5">
      <c r="G24" s="50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4"/>
      <c r="DI24" s="25"/>
      <c r="DJ24" s="24"/>
      <c r="DK24" s="24"/>
      <c r="DL24" s="24"/>
      <c r="DM24" s="4"/>
      <c r="DN24" s="24"/>
      <c r="DO24" s="4"/>
      <c r="DP24" s="24"/>
      <c r="DQ24" s="23"/>
      <c r="DR24" s="50"/>
    </row>
    <row r="25" spans="1:122" x14ac:dyDescent="0.5">
      <c r="G25" s="50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4"/>
      <c r="DI25" s="25"/>
      <c r="DJ25" s="24"/>
      <c r="DK25" s="24"/>
      <c r="DL25" s="24"/>
      <c r="DM25" s="4"/>
      <c r="DN25" s="24"/>
      <c r="DO25" s="4"/>
      <c r="DP25" s="24"/>
      <c r="DQ25" s="23"/>
      <c r="DR25" s="50"/>
    </row>
    <row r="26" spans="1:122" x14ac:dyDescent="0.5">
      <c r="G26" s="50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4"/>
      <c r="DI26" s="25"/>
      <c r="DJ26" s="24"/>
      <c r="DK26" s="24"/>
      <c r="DL26" s="24"/>
      <c r="DM26" s="4"/>
      <c r="DN26" s="24"/>
      <c r="DO26" s="4"/>
      <c r="DP26" s="24"/>
      <c r="DQ26" s="23"/>
      <c r="DR26" s="50"/>
    </row>
    <row r="27" spans="1:122" x14ac:dyDescent="0.5">
      <c r="G27" s="50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4"/>
      <c r="DI27" s="25"/>
      <c r="DJ27" s="24"/>
      <c r="DK27" s="24"/>
      <c r="DL27" s="24"/>
      <c r="DM27" s="4"/>
      <c r="DN27" s="24"/>
      <c r="DO27" s="4"/>
      <c r="DP27" s="24"/>
      <c r="DQ27" s="23"/>
      <c r="DR27" s="50"/>
    </row>
    <row r="28" spans="1:122" x14ac:dyDescent="0.5">
      <c r="G28" s="50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4"/>
      <c r="DI28" s="25"/>
      <c r="DJ28" s="24"/>
      <c r="DK28" s="24"/>
      <c r="DL28" s="24"/>
      <c r="DM28" s="4"/>
      <c r="DN28" s="24"/>
      <c r="DO28" s="4"/>
      <c r="DP28" s="24"/>
      <c r="DQ28" s="23"/>
      <c r="DR28" s="50"/>
    </row>
    <row r="29" spans="1:122" x14ac:dyDescent="0.5">
      <c r="G29" s="50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4"/>
      <c r="DI29" s="25"/>
      <c r="DJ29" s="24"/>
      <c r="DK29" s="24"/>
      <c r="DL29" s="24"/>
      <c r="DM29" s="4"/>
      <c r="DN29" s="24"/>
      <c r="DO29" s="4"/>
      <c r="DP29" s="24"/>
      <c r="DQ29" s="23"/>
      <c r="DR29" s="50"/>
    </row>
    <row r="30" spans="1:122" s="56" customFormat="1" x14ac:dyDescent="0.5">
      <c r="G30" s="50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4"/>
      <c r="DI30" s="25"/>
      <c r="DJ30" s="24"/>
      <c r="DK30" s="24"/>
      <c r="DL30" s="24"/>
      <c r="DM30" s="4"/>
      <c r="DN30" s="24"/>
      <c r="DO30" s="4"/>
      <c r="DP30" s="24"/>
      <c r="DQ30" s="23"/>
      <c r="DR30" s="50"/>
    </row>
    <row r="31" spans="1:122" x14ac:dyDescent="0.5"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</row>
  </sheetData>
  <mergeCells count="10">
    <mergeCell ref="DH3:DQ3"/>
    <mergeCell ref="F3:F5"/>
    <mergeCell ref="G3:G5"/>
    <mergeCell ref="A1:BG1"/>
    <mergeCell ref="H3:BG3"/>
    <mergeCell ref="A2:G2"/>
    <mergeCell ref="A3:A5"/>
    <mergeCell ref="B3:B5"/>
    <mergeCell ref="C3:C5"/>
    <mergeCell ref="D3:D5"/>
  </mergeCells>
  <dataValidations count="3">
    <dataValidation type="decimal" allowBlank="1" showInputMessage="1" showErrorMessage="1" errorTitle="กรอกข้อมูลผิด" error="กรอกคะแนนผิด คะแนนที่ถูก คือ 0 , 1.5 , 3" sqref="CZ1:DF4 CZ31:DF1048576">
      <formula1>0</formula1>
      <formula2>3</formula2>
    </dataValidation>
    <dataValidation allowBlank="1" showInputMessage="1" showErrorMessage="1" errorTitle="กรอกคะแนนผิด" error="คะแนนที่เป็นไปได้ 0 , 1.5  หรือ 3 เท่านั้น" sqref="AY1:BG1048576"/>
    <dataValidation allowBlank="1" showInputMessage="1" showErrorMessage="1" errorTitle="กรอกข้อมูลผิด" error="กรอกคะแนนผิด คะแนนที่ถูก คือ 0 , 1.5 , 3" sqref="DG1:DG4 DG31:DG1048576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opLeftCell="A4" zoomScale="115" zoomScaleNormal="115" workbookViewId="0">
      <selection activeCell="A13" sqref="A13"/>
    </sheetView>
  </sheetViews>
  <sheetFormatPr defaultRowHeight="15" x14ac:dyDescent="0.25"/>
  <cols>
    <col min="1" max="1" width="39.85546875" customWidth="1"/>
    <col min="2" max="3" width="7.42578125" customWidth="1"/>
    <col min="4" max="4" width="7.140625" customWidth="1"/>
    <col min="5" max="6" width="7.28515625" customWidth="1"/>
    <col min="7" max="7" width="10.85546875" customWidth="1"/>
    <col min="8" max="9" width="8.5703125" customWidth="1"/>
    <col min="10" max="10" width="7.42578125" customWidth="1"/>
    <col min="11" max="11" width="6.140625" customWidth="1"/>
    <col min="12" max="12" width="6.42578125" customWidth="1"/>
    <col min="13" max="13" width="7.7109375" customWidth="1"/>
  </cols>
  <sheetData>
    <row r="1" spans="1:13" ht="69" customHeight="1" x14ac:dyDescent="0.6">
      <c r="A1" s="72" t="s">
        <v>47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21.2" customHeight="1" x14ac:dyDescent="0.25">
      <c r="A2" s="69"/>
      <c r="B2" s="70"/>
      <c r="C2" s="70"/>
      <c r="D2" s="70"/>
      <c r="E2" s="70"/>
      <c r="F2" s="70"/>
      <c r="K2" s="70"/>
      <c r="L2" s="70"/>
      <c r="M2" s="70"/>
    </row>
    <row r="3" spans="1:13" ht="21.2" customHeight="1" x14ac:dyDescent="0.25">
      <c r="A3" s="69" t="s">
        <v>22</v>
      </c>
      <c r="B3" s="70"/>
      <c r="C3" s="70"/>
      <c r="D3" s="70"/>
      <c r="E3" s="70"/>
      <c r="F3" s="70"/>
      <c r="G3" s="71" t="s">
        <v>23</v>
      </c>
      <c r="H3" s="70"/>
      <c r="I3" s="70"/>
      <c r="J3" s="70"/>
      <c r="K3" s="70"/>
      <c r="L3" s="70"/>
      <c r="M3" s="70"/>
    </row>
    <row r="4" spans="1:13" ht="21.2" customHeight="1" x14ac:dyDescent="0.25">
      <c r="A4" s="69" t="s">
        <v>24</v>
      </c>
      <c r="B4" s="70"/>
      <c r="C4" s="70"/>
      <c r="D4" s="70"/>
      <c r="E4" s="70"/>
      <c r="F4" s="70"/>
      <c r="G4" s="71" t="s">
        <v>25</v>
      </c>
      <c r="H4" s="70"/>
      <c r="I4" s="70"/>
      <c r="J4" s="70"/>
      <c r="K4" s="70"/>
      <c r="L4" s="70"/>
      <c r="M4" s="70"/>
    </row>
    <row r="6" spans="1:13" ht="24" customHeight="1" x14ac:dyDescent="0.25">
      <c r="A6" s="81" t="s">
        <v>26</v>
      </c>
      <c r="B6" s="81" t="s">
        <v>27</v>
      </c>
      <c r="C6" s="81" t="s">
        <v>28</v>
      </c>
      <c r="D6" s="81" t="s">
        <v>29</v>
      </c>
      <c r="E6" s="81" t="s">
        <v>30</v>
      </c>
      <c r="F6" s="81" t="s">
        <v>31</v>
      </c>
      <c r="G6" s="73" t="s">
        <v>32</v>
      </c>
      <c r="H6" s="75" t="s">
        <v>33</v>
      </c>
      <c r="I6" s="77" t="s">
        <v>34</v>
      </c>
      <c r="J6" s="78" t="s">
        <v>35</v>
      </c>
      <c r="K6" s="79"/>
      <c r="L6" s="79"/>
      <c r="M6" s="80"/>
    </row>
    <row r="7" spans="1:13" ht="30" customHeight="1" x14ac:dyDescent="0.25">
      <c r="A7" s="76"/>
      <c r="B7" s="76"/>
      <c r="C7" s="76"/>
      <c r="D7" s="76"/>
      <c r="E7" s="76"/>
      <c r="F7" s="76"/>
      <c r="G7" s="74"/>
      <c r="H7" s="76"/>
      <c r="I7" s="76"/>
      <c r="J7" s="5" t="s">
        <v>36</v>
      </c>
      <c r="K7" s="6" t="s">
        <v>37</v>
      </c>
      <c r="L7" s="6" t="s">
        <v>38</v>
      </c>
      <c r="M7" s="6" t="s">
        <v>39</v>
      </c>
    </row>
    <row r="8" spans="1:13" ht="27" customHeight="1" x14ac:dyDescent="0.25">
      <c r="A8" s="7" t="s">
        <v>40</v>
      </c>
      <c r="B8" s="8">
        <v>25</v>
      </c>
      <c r="C8" s="8">
        <v>100</v>
      </c>
      <c r="D8" s="19">
        <f>MIN(บันทึกและรายงานผลรายคน!DP6:DP30)</f>
        <v>0</v>
      </c>
      <c r="E8" s="19">
        <f>MAX(บันทึกและรายงานผลรายคน!DP6:DP30)</f>
        <v>0</v>
      </c>
      <c r="F8" s="9" t="e">
        <f>AVERAGE(บันทึกและรายงานผลรายคน!DP6:DP30)</f>
        <v>#DIV/0!</v>
      </c>
      <c r="G8" s="9" t="e">
        <f>STDEV(บันทึกและรายงานผลรายคน!DP6:DP30)</f>
        <v>#DIV/0!</v>
      </c>
      <c r="H8" s="9" t="e">
        <f>(F8/C8)*100</f>
        <v>#DIV/0!</v>
      </c>
      <c r="I8" s="9" t="e">
        <f>(G8/F8)*100</f>
        <v>#DIV/0!</v>
      </c>
      <c r="J8" s="9">
        <f>(COUNTIF(บันทึกและรายงานผลรายคน!DQ6:DQ30,"ปรับปรุง")/B8)*100</f>
        <v>0</v>
      </c>
      <c r="K8" s="9">
        <f>(COUNTIF(บันทึกและรายงานผลรายคน!DQ6:DQ30,"พอใช้")/B8)*100</f>
        <v>0</v>
      </c>
      <c r="L8" s="9">
        <f>(COUNTIF(บันทึกและรายงานผลรายคน!DQ6:DQ30,"ดี")/B8)*100</f>
        <v>0</v>
      </c>
      <c r="M8" s="9">
        <f>(COUNTIF(บันทึกและรายงานผลรายคน!DQ6:DQ30,"ดีมาก")/B8)*100</f>
        <v>0</v>
      </c>
    </row>
    <row r="9" spans="1:13" ht="27" customHeight="1" x14ac:dyDescent="0.25">
      <c r="A9" s="10" t="s">
        <v>41</v>
      </c>
      <c r="B9" s="8">
        <v>25</v>
      </c>
      <c r="C9" s="11">
        <v>90</v>
      </c>
      <c r="D9" s="20">
        <f>MIN(บันทึกและรายงานผลรายคน!DL6:DL30)</f>
        <v>0</v>
      </c>
      <c r="E9" s="20">
        <f>MAX(บันทึกและรายงานผลรายคน!DL6:DL30)</f>
        <v>0</v>
      </c>
      <c r="F9" s="12" t="e">
        <f>AVERAGE(บันทึกและรายงานผลรายคน!DL6:DL30)</f>
        <v>#DIV/0!</v>
      </c>
      <c r="G9" s="12" t="e">
        <f>STDEV(บันทึกและรายงานผลรายคน!DL6:DL30)</f>
        <v>#DIV/0!</v>
      </c>
      <c r="H9" s="12" t="e">
        <f>(F9/C9)*100</f>
        <v>#DIV/0!</v>
      </c>
      <c r="I9" s="12" t="e">
        <f>(G9/F9)*100</f>
        <v>#DIV/0!</v>
      </c>
      <c r="J9" s="12">
        <f>(COUNTIF(บันทึกและรายงานผลรายคน!DM6:DM30,"ปรับปรุง")/B9)*100</f>
        <v>0</v>
      </c>
      <c r="K9" s="12">
        <f>(COUNTIF(บันทึกและรายงานผลรายคน!DM6:DM30,"พอใช้")/B9)*100</f>
        <v>0</v>
      </c>
      <c r="L9" s="12">
        <f>(COUNTIF(บันทึกและรายงานผลรายคน!DM6:DM30,"ดี")/B9)*100</f>
        <v>0</v>
      </c>
      <c r="M9" s="12">
        <f>(COUNTIF(บันทึกและรายงานผลรายคน!DM6:DM30,"ดีมาก")/B9)*100</f>
        <v>0</v>
      </c>
    </row>
    <row r="10" spans="1:13" ht="27" customHeight="1" x14ac:dyDescent="0.25">
      <c r="A10" s="13" t="s">
        <v>42</v>
      </c>
      <c r="B10" s="52">
        <v>25</v>
      </c>
      <c r="C10" s="14">
        <v>39</v>
      </c>
      <c r="D10" s="21">
        <f>MIN(บันทึกและรายงานผลรายคน!DH6:DH30)</f>
        <v>0</v>
      </c>
      <c r="E10" s="21">
        <f>MAX(บันทึกและรายงานผลรายคน!DH6:DH30)</f>
        <v>0</v>
      </c>
      <c r="F10" s="15" t="e">
        <f>AVERAGE(บันทึกและรายงานผลรายคน!DH6:DH30)</f>
        <v>#DIV/0!</v>
      </c>
      <c r="G10" s="15" t="e">
        <f>STDEV(บันทึกและรายงานผลรายคน!DH6:DH30)</f>
        <v>#DIV/0!</v>
      </c>
      <c r="H10" s="15" t="e">
        <f t="shared" ref="H10:H14" si="0">(F10/C10)*100</f>
        <v>#DIV/0!</v>
      </c>
      <c r="I10" s="15" t="e">
        <f t="shared" ref="I10:I14" si="1">(G10/F10)*100</f>
        <v>#DIV/0!</v>
      </c>
      <c r="J10" s="15"/>
      <c r="K10" s="15"/>
      <c r="L10" s="15"/>
      <c r="M10" s="15"/>
    </row>
    <row r="11" spans="1:13" ht="27" customHeight="1" x14ac:dyDescent="0.25">
      <c r="A11" s="13" t="s">
        <v>43</v>
      </c>
      <c r="B11" s="52">
        <v>25</v>
      </c>
      <c r="C11" s="14">
        <v>24</v>
      </c>
      <c r="D11" s="21">
        <f>MIN(บันทึกและรายงานผลรายคน!DI6:DI30)</f>
        <v>0</v>
      </c>
      <c r="E11" s="21">
        <f>MAX(บันทึกและรายงานผลรายคน!DI6:DI30)</f>
        <v>0</v>
      </c>
      <c r="F11" s="15" t="e">
        <f>AVERAGE(บันทึกและรายงานผลรายคน!DI6:DI30)</f>
        <v>#DIV/0!</v>
      </c>
      <c r="G11" s="15" t="e">
        <f>STDEV(บันทึกและรายงานผลรายคน!DI6:DI30)</f>
        <v>#DIV/0!</v>
      </c>
      <c r="H11" s="15" t="e">
        <f t="shared" si="0"/>
        <v>#DIV/0!</v>
      </c>
      <c r="I11" s="15" t="e">
        <f t="shared" si="1"/>
        <v>#DIV/0!</v>
      </c>
      <c r="J11" s="15"/>
      <c r="K11" s="15"/>
      <c r="L11" s="15"/>
      <c r="M11" s="15"/>
    </row>
    <row r="12" spans="1:13" ht="27" customHeight="1" x14ac:dyDescent="0.25">
      <c r="A12" s="16" t="s">
        <v>44</v>
      </c>
      <c r="B12" s="53">
        <v>25</v>
      </c>
      <c r="C12" s="17">
        <v>27</v>
      </c>
      <c r="D12" s="22">
        <f>MIN(บันทึกและรายงานผลรายคน!DJ6:DJ30)</f>
        <v>0</v>
      </c>
      <c r="E12" s="22">
        <f>MAX(บันทึกและรายงานผลรายคน!DJ6:DJ30)</f>
        <v>0</v>
      </c>
      <c r="F12" s="18" t="e">
        <f>AVERAGE(บันทึกและรายงานผลรายคน!DJ6:DJ30)</f>
        <v>#DIV/0!</v>
      </c>
      <c r="G12" s="18" t="e">
        <f>STDEV(บันทึกและรายงานผลรายคน!DJ6:DJ30)</f>
        <v>#DIV/0!</v>
      </c>
      <c r="H12" s="18" t="e">
        <f t="shared" si="0"/>
        <v>#DIV/0!</v>
      </c>
      <c r="I12" s="18" t="e">
        <f t="shared" si="1"/>
        <v>#DIV/0!</v>
      </c>
      <c r="J12" s="18"/>
      <c r="K12" s="18"/>
      <c r="L12" s="18"/>
      <c r="M12" s="18"/>
    </row>
    <row r="13" spans="1:13" ht="27" customHeight="1" x14ac:dyDescent="0.25">
      <c r="A13" s="10" t="s">
        <v>45</v>
      </c>
      <c r="B13" s="8">
        <v>25</v>
      </c>
      <c r="C13" s="11">
        <v>10</v>
      </c>
      <c r="D13" s="19">
        <f>MIN(บันทึกและรายงานผลรายคน!DN6:DN30)</f>
        <v>0</v>
      </c>
      <c r="E13" s="19">
        <f>MAX(บันทึกและรายงานผลรายคน!DN6:DN30)</f>
        <v>0</v>
      </c>
      <c r="F13" s="9" t="e">
        <f>AVERAGE(บันทึกและรายงานผลรายคน!DN6:DN30)</f>
        <v>#DIV/0!</v>
      </c>
      <c r="G13" s="9" t="e">
        <f>STDEV(บันทึกและรายงานผลรายคน!DN6:DN30)</f>
        <v>#DIV/0!</v>
      </c>
      <c r="H13" s="9" t="e">
        <f t="shared" si="0"/>
        <v>#DIV/0!</v>
      </c>
      <c r="I13" s="9" t="e">
        <f t="shared" si="1"/>
        <v>#DIV/0!</v>
      </c>
      <c r="J13" s="12">
        <f>(COUNTIF(บันทึกและรายงานผลรายคน!DO6:DO30,"ปรับปรุง")/B13)*100</f>
        <v>0</v>
      </c>
      <c r="K13" s="12">
        <f>(COUNTIF(บันทึกและรายงานผลรายคน!DO6:DO30,"พอใช้")/B13)*100</f>
        <v>0</v>
      </c>
      <c r="L13" s="12">
        <f>(COUNTIF(บันทึกและรายงานผลรายคน!DO6:DO30,"ดี")/B13)*100</f>
        <v>0</v>
      </c>
      <c r="M13" s="12">
        <f>(COUNTIF(บันทึกและรายงานผลรายคน!DO6:DO30,"ดีมาก")/B13)*100</f>
        <v>0</v>
      </c>
    </row>
    <row r="14" spans="1:13" ht="27" customHeight="1" x14ac:dyDescent="0.25">
      <c r="A14" s="16" t="s">
        <v>46</v>
      </c>
      <c r="B14" s="54">
        <v>25</v>
      </c>
      <c r="C14" s="17">
        <v>10</v>
      </c>
      <c r="D14" s="22">
        <f>MIN(บันทึกและรายงานผลรายคน!DK6:DK30)</f>
        <v>0</v>
      </c>
      <c r="E14" s="22">
        <f>MAX(บันทึกและรายงานผลรายคน!DK6:DK30)</f>
        <v>0</v>
      </c>
      <c r="F14" s="18" t="e">
        <f>AVERAGE(บันทึกและรายงานผลรายคน!DK6:DK30)</f>
        <v>#DIV/0!</v>
      </c>
      <c r="G14" s="18" t="e">
        <f>STDEV(บันทึกและรายงานผลรายคน!DK6:DK30)</f>
        <v>#DIV/0!</v>
      </c>
      <c r="H14" s="18" t="e">
        <f t="shared" si="0"/>
        <v>#DIV/0!</v>
      </c>
      <c r="I14" s="18" t="e">
        <f t="shared" si="1"/>
        <v>#DIV/0!</v>
      </c>
      <c r="J14" s="18"/>
      <c r="K14" s="18"/>
      <c r="L14" s="18"/>
      <c r="M14" s="18"/>
    </row>
    <row r="18" spans="4:4" x14ac:dyDescent="0.25">
      <c r="D18" s="26"/>
    </row>
  </sheetData>
  <mergeCells count="17">
    <mergeCell ref="G6:G7"/>
    <mergeCell ref="H6:H7"/>
    <mergeCell ref="I6:I7"/>
    <mergeCell ref="J6:M6"/>
    <mergeCell ref="A6:A7"/>
    <mergeCell ref="B6:B7"/>
    <mergeCell ref="C6:C7"/>
    <mergeCell ref="D6:D7"/>
    <mergeCell ref="E6:E7"/>
    <mergeCell ref="F6:F7"/>
    <mergeCell ref="A4:F4"/>
    <mergeCell ref="G4:M4"/>
    <mergeCell ref="A1:J1"/>
    <mergeCell ref="K1:M2"/>
    <mergeCell ref="A2:F2"/>
    <mergeCell ref="A3:F3"/>
    <mergeCell ref="G3:M3"/>
  </mergeCells>
  <pageMargins left="0.7" right="0.51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บันทึกและรายงานผลรายคน</vt:lpstr>
      <vt:lpstr>รายงานผลระดับโรงเรียน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j</cp:lastModifiedBy>
  <cp:lastPrinted>2017-11-22T19:15:37Z</cp:lastPrinted>
  <dcterms:created xsi:type="dcterms:W3CDTF">2017-10-27T03:40:44Z</dcterms:created>
  <dcterms:modified xsi:type="dcterms:W3CDTF">2020-01-02T07:08:32Z</dcterms:modified>
</cp:coreProperties>
</file>