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00" tabRatio="567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F5" i="1" l="1"/>
  <c r="DE5" i="1"/>
  <c r="DD5" i="1"/>
  <c r="DC5" i="1"/>
  <c r="DB5" i="1"/>
  <c r="DI5" i="1" l="1"/>
  <c r="DP5" i="1"/>
  <c r="DN5" i="1"/>
  <c r="DL5" i="1"/>
  <c r="DJ5" i="1"/>
  <c r="DH5" i="1"/>
  <c r="CU5" i="1"/>
  <c r="CT5" i="1"/>
  <c r="CR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Y5" i="1"/>
  <c r="BX5" i="1"/>
  <c r="BV5" i="1"/>
  <c r="BU5" i="1"/>
  <c r="BT5" i="1"/>
  <c r="BS5" i="1"/>
  <c r="BR5" i="1"/>
  <c r="BQ5" i="1"/>
  <c r="BP5" i="1"/>
  <c r="BO5" i="1"/>
  <c r="BM5" i="1"/>
  <c r="BL5" i="1"/>
  <c r="BK5" i="1"/>
  <c r="BH5" i="1"/>
  <c r="BG5" i="1"/>
  <c r="BF5" i="1"/>
  <c r="BE5" i="1"/>
  <c r="CZ5" i="1" l="1"/>
  <c r="CY5" i="1"/>
  <c r="CX5" i="1"/>
  <c r="CW5" i="1"/>
  <c r="CV5" i="1"/>
  <c r="CS5" i="1"/>
  <c r="CQ5" i="1"/>
  <c r="BI5" i="1"/>
  <c r="BJ5" i="1"/>
  <c r="BN5" i="1"/>
  <c r="BW5" i="1"/>
  <c r="BZ5" i="1"/>
  <c r="DA5" i="1" l="1"/>
  <c r="M17" i="2" l="1"/>
  <c r="L17" i="2"/>
  <c r="K17" i="2"/>
  <c r="J17" i="2"/>
  <c r="M15" i="2"/>
  <c r="L15" i="2"/>
  <c r="K15" i="2"/>
  <c r="J15" i="2"/>
  <c r="M13" i="2"/>
  <c r="L13" i="2"/>
  <c r="K13" i="2"/>
  <c r="J13" i="2"/>
  <c r="M11" i="2"/>
  <c r="L11" i="2"/>
  <c r="K11" i="2"/>
  <c r="J11" i="2"/>
  <c r="M9" i="2"/>
  <c r="L9" i="2"/>
  <c r="K9" i="2"/>
  <c r="J9" i="2"/>
  <c r="M8" i="2"/>
  <c r="L8" i="2"/>
  <c r="K8" i="2"/>
  <c r="J8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I18" i="2" l="1"/>
  <c r="I17" i="2"/>
  <c r="H15" i="2"/>
  <c r="H11" i="2"/>
  <c r="I10" i="2"/>
  <c r="H9" i="2"/>
  <c r="H17" i="2"/>
  <c r="H13" i="2"/>
  <c r="I16" i="2" l="1"/>
  <c r="I15" i="2"/>
  <c r="I14" i="2"/>
  <c r="I13" i="2"/>
  <c r="I12" i="2"/>
  <c r="I11" i="2"/>
  <c r="I9" i="2"/>
  <c r="I8" i="2"/>
  <c r="H8" i="2"/>
  <c r="H10" i="2"/>
  <c r="H12" i="2"/>
  <c r="H14" i="2"/>
  <c r="H16" i="2"/>
  <c r="H18" i="2"/>
  <c r="DG5" i="1" l="1"/>
  <c r="DK5" i="1"/>
  <c r="DO5" i="1"/>
  <c r="DM5" i="1"/>
  <c r="DQ5" i="1" l="1"/>
  <c r="DR5" i="1" s="1"/>
</calcChain>
</file>

<file path=xl/sharedStrings.xml><?xml version="1.0" encoding="utf-8"?>
<sst xmlns="http://schemas.openxmlformats.org/spreadsheetml/2006/main" count="61" uniqueCount="56">
  <si>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</si>
  <si>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</si>
  <si>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</si>
  <si>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</si>
  <si>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</si>
  <si>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</si>
  <si>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</si>
  <si>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</si>
  <si>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</si>
  <si>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</si>
  <si>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</si>
  <si>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ตรวจคะแนนข้อที่</t>
  </si>
  <si>
    <t>รวมคะแนนและแปลผล</t>
  </si>
  <si>
    <t>ท1.1</t>
  </si>
  <si>
    <t>ท2.1</t>
  </si>
  <si>
    <t>ท3.1</t>
  </si>
  <si>
    <t>ท4.1</t>
  </si>
  <si>
    <t>ท5.1</t>
  </si>
  <si>
    <t>สาระ 1</t>
  </si>
  <si>
    <t>แปลผล</t>
  </si>
  <si>
    <t>สาระ 2</t>
  </si>
  <si>
    <t>สาระ3</t>
  </si>
  <si>
    <t>สาระ4</t>
  </si>
  <si>
    <t>สาระ5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</si>
  <si>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</si>
  <si>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</si>
  <si>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</si>
  <si>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</si>
  <si>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</si>
  <si>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t>ส่วนเบี่ยงเบน
มาตรฐาน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</si>
  <si>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</si>
  <si>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</si>
  <si>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</si>
  <si>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</si>
  <si>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</si>
  <si>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</si>
  <si>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</si>
  <si>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</si>
  <si>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</si>
  <si>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</si>
  <si>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</si>
  <si>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</si>
  <si>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สาระที่ 4 หลักการใช้ภาษาไทย</t>
  </si>
  <si>
    <t>มฐ ท 4.1</t>
  </si>
  <si>
    <t>สาระที่ 5 วรรณคดีและวรรณกรรม</t>
  </si>
  <si>
    <t>มฐ ท 5.1</t>
  </si>
  <si>
    <t>ชื่อ-สกุล</t>
  </si>
  <si>
    <t>(ไม่ต้องใส่คำนำหน้าชื่อ)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</si>
  <si>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</si>
  <si>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</si>
  <si>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</si>
  <si>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</si>
  <si>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</si>
  <si>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</si>
  <si>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</si>
  <si>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รายงานผลการประเมินด้วยข้อสอบมาตรฐานกลาง กลุ่มสาระการเรียนรู้ภาษาไทย
 ระดับชั้นมัธยมศึกษาปีที่ 3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</si>
</sst>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;\-#,##0"/>
    <numFmt numFmtId="165" formatCode="[$-10409]#,##0.00;\-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4" fillId="0" borderId="0" xfId="0" applyNumberFormat="1" applyFont="1"/>
    <xf numFmtId="0" fontId="4" fillId="2" borderId="0" xfId="0" applyFont="1" applyFill="1"/>
    <xf numFmtId="2" fontId="4" fillId="2" borderId="0" xfId="0" applyNumberFormat="1" applyFont="1" applyFill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2" fillId="8" borderId="4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>
      <alignment horizontal="center"/>
    </xf>
    <xf numFmtId="0" fontId="7" fillId="0" borderId="0" xfId="0" applyFont="1"/>
    <xf numFmtId="0" fontId="9" fillId="0" borderId="9" xfId="0" applyFont="1" applyBorder="1" applyAlignment="1" applyProtection="1">
      <alignment horizontal="center" vertical="center" wrapText="1" readingOrder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11" fillId="0" borderId="10" xfId="0" applyFont="1" applyBorder="1" applyAlignment="1" applyProtection="1">
      <alignment horizontal="left" vertical="top" wrapText="1" readingOrder="1"/>
      <protection locked="0"/>
    </xf>
    <xf numFmtId="0" fontId="11" fillId="0" borderId="10" xfId="0" applyFont="1" applyBorder="1" applyAlignment="1" applyProtection="1">
      <alignment horizontal="center" vertical="top" wrapText="1" readingOrder="1"/>
      <protection locked="0"/>
    </xf>
    <xf numFmtId="164" fontId="11" fillId="0" borderId="10" xfId="0" applyNumberFormat="1" applyFont="1" applyBorder="1" applyAlignment="1" applyProtection="1">
      <alignment horizontal="center" vertical="top" wrapText="1" readingOrder="1"/>
      <protection locked="0"/>
    </xf>
    <xf numFmtId="165" fontId="11" fillId="0" borderId="10" xfId="0" applyNumberFormat="1" applyFont="1" applyBorder="1" applyAlignment="1" applyProtection="1">
      <alignment horizontal="center" vertical="top" wrapText="1" readingOrder="1"/>
      <protection locked="0"/>
    </xf>
    <xf numFmtId="0" fontId="11" fillId="0" borderId="14" xfId="0" applyFont="1" applyBorder="1" applyAlignment="1" applyProtection="1">
      <alignment horizontal="left" vertical="top" wrapText="1" readingOrder="1"/>
      <protection locked="0"/>
    </xf>
    <xf numFmtId="0" fontId="11" fillId="0" borderId="14" xfId="0" applyFont="1" applyBorder="1" applyAlignment="1" applyProtection="1">
      <alignment horizontal="center" vertical="top" wrapText="1" readingOrder="1"/>
      <protection locked="0"/>
    </xf>
    <xf numFmtId="164" fontId="11" fillId="0" borderId="14" xfId="0" applyNumberFormat="1" applyFont="1" applyBorder="1" applyAlignment="1" applyProtection="1">
      <alignment horizontal="center" vertical="top" wrapText="1" readingOrder="1"/>
      <protection locked="0"/>
    </xf>
    <xf numFmtId="165" fontId="11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12" fillId="0" borderId="0" xfId="0" applyFont="1"/>
    <xf numFmtId="0" fontId="8" fillId="0" borderId="15" xfId="0" applyFont="1" applyBorder="1" applyAlignment="1" applyProtection="1">
      <alignment horizontal="left" vertical="top" wrapText="1" readingOrder="1"/>
      <protection locked="0"/>
    </xf>
    <xf numFmtId="0" fontId="8" fillId="0" borderId="15" xfId="0" applyFont="1" applyBorder="1" applyAlignment="1" applyProtection="1">
      <alignment horizontal="center" vertical="top" wrapText="1" readingOrder="1"/>
      <protection locked="0"/>
    </xf>
    <xf numFmtId="164" fontId="8" fillId="0" borderId="15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15" xfId="0" applyNumberFormat="1" applyFont="1" applyBorder="1" applyAlignment="1" applyProtection="1">
      <alignment horizontal="center" vertical="top" wrapText="1" readingOrder="1"/>
      <protection locked="0"/>
    </xf>
    <xf numFmtId="4" fontId="11" fillId="0" borderId="14" xfId="0" applyNumberFormat="1" applyFont="1" applyBorder="1" applyAlignment="1" applyProtection="1">
      <alignment horizontal="center" vertical="top" wrapText="1" readingOrder="1"/>
      <protection locked="0"/>
    </xf>
    <xf numFmtId="4" fontId="8" fillId="0" borderId="15" xfId="0" applyNumberFormat="1" applyFont="1" applyBorder="1" applyAlignment="1" applyProtection="1">
      <alignment horizontal="center" vertical="top" wrapText="1" readingOrder="1"/>
      <protection locked="0"/>
    </xf>
    <xf numFmtId="2" fontId="11" fillId="0" borderId="14" xfId="0" applyNumberFormat="1" applyFont="1" applyBorder="1" applyAlignment="1" applyProtection="1">
      <alignment horizontal="center" vertical="top" wrapText="1" readingOrder="1"/>
      <protection locked="0"/>
    </xf>
    <xf numFmtId="2" fontId="8" fillId="0" borderId="15" xfId="0" applyNumberFormat="1" applyFont="1" applyBorder="1" applyAlignment="1" applyProtection="1">
      <alignment horizontal="center" vertical="top" wrapText="1" readingOrder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  <xf numFmtId="0" fontId="7" fillId="0" borderId="0" xfId="0" applyFont="1"/>
    <xf numFmtId="0" fontId="8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 applyAlignment="1" applyProtection="1">
      <alignment horizontal="center" wrapText="1" readingOrder="1"/>
      <protection locked="0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10" fillId="0" borderId="9" xfId="0" applyFont="1" applyBorder="1" applyAlignment="1" applyProtection="1">
      <alignment horizontal="center" vertical="center" wrapText="1" readingOrder="1"/>
      <protection locked="0"/>
    </xf>
    <xf numFmtId="0" fontId="8" fillId="0" borderId="9" xfId="0" applyFont="1" applyBorder="1" applyAlignment="1" applyProtection="1">
      <alignment horizontal="center" vertical="top" wrapText="1" readingOrder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171452</xdr:colOff>
      <xdr:row>0</xdr:row>
      <xdr:rowOff>85725</xdr:rowOff>
    </xdr:from>
    <xdr:to>
      <xdr:col>12</xdr:col>
      <xdr:colOff>209550</xdr:colOff>
      <xdr:row>1</xdr:row>
      <xdr:rowOff>209550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2" y="85725"/>
          <a:ext cx="723898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0"/>
  <sheetViews>
    <sheetView tabSelected="1" zoomScale="80" zoomScaleNormal="8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76" width="4.85546875" style="11" customWidth="1"/>
    <col min="77" max="105" width="4.85546875" style="1" customWidth="1"/>
    <col min="106" max="122" width="6.85546875" style="1" customWidth="1"/>
    <col min="123" max="16384" width="9.140625" style="1"/>
  </cols>
  <sheetData>
    <row r="1" spans="1:122" ht="21" x14ac:dyDescent="0.4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5"/>
      <c r="DI1" s="26"/>
    </row>
    <row r="2" spans="1:122" ht="21" x14ac:dyDescent="0.45">
      <c r="A2" s="70" t="s">
        <v>7</v>
      </c>
      <c r="B2" s="70"/>
      <c r="C2" s="70"/>
      <c r="D2" s="70"/>
      <c r="E2" s="70"/>
      <c r="F2" s="70"/>
      <c r="G2" s="70"/>
      <c r="H2" s="6" t="s">
        <v>8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7" t="s">
        <v>9</v>
      </c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8"/>
      <c r="DH2" s="27"/>
      <c r="DI2" s="28"/>
      <c r="DJ2" s="27"/>
      <c r="DK2" s="27"/>
      <c r="DL2" s="27"/>
      <c r="DM2" s="27"/>
      <c r="DN2" s="27"/>
      <c r="DO2" s="27"/>
      <c r="DP2" s="27"/>
      <c r="DQ2" s="27"/>
      <c r="DR2" s="27"/>
    </row>
    <row r="3" spans="1:122" ht="21" x14ac:dyDescent="0.45">
      <c r="A3" s="71" t="s">
        <v>0</v>
      </c>
      <c r="B3" s="65" t="s">
        <v>1</v>
      </c>
      <c r="C3" s="65" t="s">
        <v>2</v>
      </c>
      <c r="D3" s="71" t="s">
        <v>3</v>
      </c>
      <c r="E3" s="31"/>
      <c r="F3" s="65" t="s">
        <v>4</v>
      </c>
      <c r="G3" s="65" t="s">
        <v>5</v>
      </c>
      <c r="H3" s="68" t="s">
        <v>6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10" t="s">
        <v>11</v>
      </c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4"/>
      <c r="DB3" s="62" t="s">
        <v>12</v>
      </c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4"/>
    </row>
    <row r="4" spans="1:122" ht="21" x14ac:dyDescent="0.45">
      <c r="A4" s="72"/>
      <c r="B4" s="66"/>
      <c r="C4" s="66"/>
      <c r="D4" s="72"/>
      <c r="E4" s="32" t="s">
        <v>46</v>
      </c>
      <c r="F4" s="66"/>
      <c r="G4" s="66"/>
      <c r="H4" s="9">
        <v>1</v>
      </c>
      <c r="I4" s="9">
        <v>2</v>
      </c>
      <c r="J4" s="9">
        <v>3</v>
      </c>
      <c r="K4" s="9">
        <v>4</v>
      </c>
      <c r="L4" s="9">
        <v>5</v>
      </c>
      <c r="M4" s="9">
        <v>6</v>
      </c>
      <c r="N4" s="9">
        <v>7</v>
      </c>
      <c r="O4" s="9">
        <v>8</v>
      </c>
      <c r="P4" s="9">
        <v>9</v>
      </c>
      <c r="Q4" s="9">
        <v>10</v>
      </c>
      <c r="R4" s="9">
        <v>11</v>
      </c>
      <c r="S4" s="9">
        <v>12</v>
      </c>
      <c r="T4" s="9">
        <v>13</v>
      </c>
      <c r="U4" s="9">
        <v>14</v>
      </c>
      <c r="V4" s="9">
        <v>15</v>
      </c>
      <c r="W4" s="9">
        <v>16</v>
      </c>
      <c r="X4" s="9">
        <v>17</v>
      </c>
      <c r="Y4" s="9">
        <v>18</v>
      </c>
      <c r="Z4" s="9">
        <v>19</v>
      </c>
      <c r="AA4" s="9">
        <v>20</v>
      </c>
      <c r="AB4" s="9">
        <v>21</v>
      </c>
      <c r="AC4" s="9">
        <v>22</v>
      </c>
      <c r="AD4" s="9">
        <v>23</v>
      </c>
      <c r="AE4" s="9">
        <v>24</v>
      </c>
      <c r="AF4" s="9">
        <v>25</v>
      </c>
      <c r="AG4" s="9">
        <v>26</v>
      </c>
      <c r="AH4" s="9">
        <v>27</v>
      </c>
      <c r="AI4" s="9">
        <v>28</v>
      </c>
      <c r="AJ4" s="9">
        <v>29</v>
      </c>
      <c r="AK4" s="9">
        <v>33</v>
      </c>
      <c r="AL4" s="9">
        <v>30.1</v>
      </c>
      <c r="AM4" s="9">
        <v>30.2</v>
      </c>
      <c r="AN4" s="9">
        <v>31.1</v>
      </c>
      <c r="AO4" s="9">
        <v>31.2</v>
      </c>
      <c r="AP4" s="9">
        <v>32.1</v>
      </c>
      <c r="AQ4" s="9">
        <v>32.200000000000003</v>
      </c>
      <c r="AR4" s="9">
        <v>34.1</v>
      </c>
      <c r="AS4" s="9">
        <v>34.200000000000003</v>
      </c>
      <c r="AT4" s="9">
        <v>34.299999999999997</v>
      </c>
      <c r="AU4" s="9">
        <v>34.4</v>
      </c>
      <c r="AV4" s="9">
        <v>35.1</v>
      </c>
      <c r="AW4" s="9">
        <v>35.200000000000003</v>
      </c>
      <c r="AX4" s="9">
        <v>35.299999999999997</v>
      </c>
      <c r="AY4" s="9">
        <v>35.4</v>
      </c>
      <c r="AZ4" s="9">
        <v>36</v>
      </c>
      <c r="BA4" s="9">
        <v>37</v>
      </c>
      <c r="BB4" s="9">
        <v>38</v>
      </c>
      <c r="BC4" s="9">
        <v>39</v>
      </c>
      <c r="BD4" s="9">
        <v>40</v>
      </c>
      <c r="BE4" s="3">
        <v>1</v>
      </c>
      <c r="BF4" s="3">
        <v>2</v>
      </c>
      <c r="BG4" s="3">
        <v>3</v>
      </c>
      <c r="BH4" s="3">
        <v>4</v>
      </c>
      <c r="BI4" s="3">
        <v>5</v>
      </c>
      <c r="BJ4" s="3">
        <v>6</v>
      </c>
      <c r="BK4" s="3">
        <v>7</v>
      </c>
      <c r="BL4" s="3">
        <v>8</v>
      </c>
      <c r="BM4" s="3">
        <v>9</v>
      </c>
      <c r="BN4" s="3">
        <v>10</v>
      </c>
      <c r="BO4" s="3">
        <v>11</v>
      </c>
      <c r="BP4" s="3">
        <v>12</v>
      </c>
      <c r="BQ4" s="3">
        <v>13</v>
      </c>
      <c r="BR4" s="3">
        <v>14</v>
      </c>
      <c r="BS4" s="3">
        <v>15</v>
      </c>
      <c r="BT4" s="3">
        <v>16</v>
      </c>
      <c r="BU4" s="3">
        <v>17</v>
      </c>
      <c r="BV4" s="3">
        <v>18</v>
      </c>
      <c r="BW4" s="3">
        <v>19</v>
      </c>
      <c r="BX4" s="3">
        <v>20</v>
      </c>
      <c r="BY4" s="3">
        <v>21</v>
      </c>
      <c r="BZ4" s="3">
        <v>22</v>
      </c>
      <c r="CA4" s="3">
        <v>23</v>
      </c>
      <c r="CB4" s="3">
        <v>24</v>
      </c>
      <c r="CC4" s="3">
        <v>25</v>
      </c>
      <c r="CD4" s="3">
        <v>26</v>
      </c>
      <c r="CE4" s="3">
        <v>27</v>
      </c>
      <c r="CF4" s="3">
        <v>28</v>
      </c>
      <c r="CG4" s="3">
        <v>29</v>
      </c>
      <c r="CH4" s="3">
        <v>33</v>
      </c>
      <c r="CI4" s="3">
        <v>30.1</v>
      </c>
      <c r="CJ4" s="3">
        <v>30.2</v>
      </c>
      <c r="CK4" s="3">
        <v>31.1</v>
      </c>
      <c r="CL4" s="3">
        <v>31.2</v>
      </c>
      <c r="CM4" s="3">
        <v>32.1</v>
      </c>
      <c r="CN4" s="3">
        <v>32.200000000000003</v>
      </c>
      <c r="CO4" s="3">
        <v>34.1</v>
      </c>
      <c r="CP4" s="3">
        <v>34.200000000000003</v>
      </c>
      <c r="CQ4" s="3">
        <v>34.299999999999997</v>
      </c>
      <c r="CR4" s="3">
        <v>34.4</v>
      </c>
      <c r="CS4" s="3">
        <v>35.1</v>
      </c>
      <c r="CT4" s="3">
        <v>35.200000000000003</v>
      </c>
      <c r="CU4" s="3">
        <v>35.299999999999997</v>
      </c>
      <c r="CV4" s="3">
        <v>35.4</v>
      </c>
      <c r="CW4" s="3">
        <v>36</v>
      </c>
      <c r="CX4" s="3">
        <v>37</v>
      </c>
      <c r="CY4" s="3">
        <v>38</v>
      </c>
      <c r="CZ4" s="3">
        <v>39</v>
      </c>
      <c r="DA4" s="3">
        <v>40</v>
      </c>
      <c r="DB4" s="3" t="s">
        <v>13</v>
      </c>
      <c r="DC4" s="3" t="s">
        <v>14</v>
      </c>
      <c r="DD4" s="3" t="s">
        <v>15</v>
      </c>
      <c r="DE4" s="3" t="s">
        <v>16</v>
      </c>
      <c r="DF4" s="3" t="s">
        <v>17</v>
      </c>
      <c r="DG4" s="12" t="s">
        <v>18</v>
      </c>
      <c r="DH4" s="29" t="s">
        <v>19</v>
      </c>
      <c r="DI4" s="30" t="s">
        <v>20</v>
      </c>
      <c r="DJ4" s="29" t="s">
        <v>19</v>
      </c>
      <c r="DK4" s="29" t="s">
        <v>21</v>
      </c>
      <c r="DL4" s="29" t="s">
        <v>19</v>
      </c>
      <c r="DM4" s="29" t="s">
        <v>22</v>
      </c>
      <c r="DN4" s="29" t="s">
        <v>19</v>
      </c>
      <c r="DO4" s="29" t="s">
        <v>23</v>
      </c>
      <c r="DP4" s="29" t="s">
        <v>19</v>
      </c>
      <c r="DQ4" s="29" t="s">
        <v>10</v>
      </c>
      <c r="DR4" s="29" t="s">
        <v>19</v>
      </c>
    </row>
    <row r="5" spans="1:122" ht="23.25" x14ac:dyDescent="0.5">
      <c r="A5" s="72"/>
      <c r="B5" s="66"/>
      <c r="C5" s="66"/>
      <c r="D5" s="72"/>
      <c r="E5" s="32" t="s">
        <v>47</v>
      </c>
      <c r="F5" s="66"/>
      <c r="G5" s="66"/>
      <c r="H5" s="18">
        <v>2</v>
      </c>
      <c r="I5" s="18">
        <v>1</v>
      </c>
      <c r="J5" s="18">
        <v>3</v>
      </c>
      <c r="K5" s="18">
        <v>3</v>
      </c>
      <c r="L5" s="18">
        <v>2</v>
      </c>
      <c r="M5" s="18">
        <v>2</v>
      </c>
      <c r="N5" s="18">
        <v>4</v>
      </c>
      <c r="O5" s="18">
        <v>4</v>
      </c>
      <c r="P5" s="18">
        <v>4</v>
      </c>
      <c r="Q5" s="18">
        <v>2</v>
      </c>
      <c r="R5" s="18">
        <v>4</v>
      </c>
      <c r="S5" s="18">
        <v>4</v>
      </c>
      <c r="T5" s="18">
        <v>4</v>
      </c>
      <c r="U5" s="18">
        <v>1</v>
      </c>
      <c r="V5" s="18">
        <v>1</v>
      </c>
      <c r="W5" s="18">
        <v>1</v>
      </c>
      <c r="X5" s="18">
        <v>2</v>
      </c>
      <c r="Y5" s="18">
        <v>1</v>
      </c>
      <c r="Z5" s="18">
        <v>2</v>
      </c>
      <c r="AA5" s="18">
        <v>3</v>
      </c>
      <c r="AB5" s="18">
        <v>4</v>
      </c>
      <c r="AC5" s="18">
        <v>2</v>
      </c>
      <c r="AD5" s="18">
        <v>3</v>
      </c>
      <c r="AE5" s="18">
        <v>1</v>
      </c>
      <c r="AF5" s="18">
        <v>4</v>
      </c>
      <c r="AG5" s="18">
        <v>1</v>
      </c>
      <c r="AH5" s="18">
        <v>3</v>
      </c>
      <c r="AI5" s="18">
        <v>4</v>
      </c>
      <c r="AJ5" s="18">
        <v>1</v>
      </c>
      <c r="AK5" s="18">
        <v>3</v>
      </c>
      <c r="AL5" s="25">
        <v>4</v>
      </c>
      <c r="AM5" s="25">
        <v>5</v>
      </c>
      <c r="AN5" s="25">
        <v>1</v>
      </c>
      <c r="AO5" s="25">
        <v>3</v>
      </c>
      <c r="AP5" s="25">
        <v>2</v>
      </c>
      <c r="AQ5" s="25">
        <v>3</v>
      </c>
      <c r="AR5" s="19">
        <v>1</v>
      </c>
      <c r="AS5" s="19">
        <v>2</v>
      </c>
      <c r="AT5" s="19">
        <v>1</v>
      </c>
      <c r="AU5" s="19">
        <v>2</v>
      </c>
      <c r="AV5" s="19">
        <v>1</v>
      </c>
      <c r="AW5" s="19">
        <v>2</v>
      </c>
      <c r="AX5" s="19">
        <v>2</v>
      </c>
      <c r="AY5" s="19">
        <v>1</v>
      </c>
      <c r="AZ5" s="20">
        <v>3</v>
      </c>
      <c r="BA5" s="20">
        <v>3</v>
      </c>
      <c r="BB5" s="20">
        <v>3</v>
      </c>
      <c r="BC5" s="20">
        <v>3</v>
      </c>
      <c r="BD5" s="40">
        <v>8</v>
      </c>
      <c r="BE5" s="21">
        <f>IF(H5=2,2,0)</f>
        <v>2</v>
      </c>
      <c r="BF5" s="21">
        <f>IF(I5=1,2,0)</f>
        <v>2</v>
      </c>
      <c r="BG5" s="21">
        <f>IF(J5=3,2,0)</f>
        <v>2</v>
      </c>
      <c r="BH5" s="21">
        <f>IF(K5=3,2,0)</f>
        <v>2</v>
      </c>
      <c r="BI5" s="21">
        <f t="shared" ref="BI5:BZ5" si="0">IF(L5=2,2,0)</f>
        <v>2</v>
      </c>
      <c r="BJ5" s="21">
        <f t="shared" si="0"/>
        <v>2</v>
      </c>
      <c r="BK5" s="21">
        <f>IF(N5=4,2,0)</f>
        <v>2</v>
      </c>
      <c r="BL5" s="21">
        <f>IF(O5=4,2,0)</f>
        <v>2</v>
      </c>
      <c r="BM5" s="21">
        <f>IF(P5=4,2,0)</f>
        <v>2</v>
      </c>
      <c r="BN5" s="21">
        <f t="shared" si="0"/>
        <v>2</v>
      </c>
      <c r="BO5" s="21">
        <f>IF(R5=4,2,0)</f>
        <v>2</v>
      </c>
      <c r="BP5" s="21">
        <f>IF(S5=4,2,0)</f>
        <v>2</v>
      </c>
      <c r="BQ5" s="21">
        <f>IF(T5=4,2,0)</f>
        <v>2</v>
      </c>
      <c r="BR5" s="21">
        <f>IF(U5=1,2,0)</f>
        <v>2</v>
      </c>
      <c r="BS5" s="21">
        <f>IF(V5=1,2,0)</f>
        <v>2</v>
      </c>
      <c r="BT5" s="21">
        <f>IF(W5=1,2,0)</f>
        <v>2</v>
      </c>
      <c r="BU5" s="21">
        <f>IF(X5=2,2,0)</f>
        <v>2</v>
      </c>
      <c r="BV5" s="21">
        <f>IF(Y5=1,2,0)</f>
        <v>2</v>
      </c>
      <c r="BW5" s="21">
        <f t="shared" si="0"/>
        <v>2</v>
      </c>
      <c r="BX5" s="21">
        <f>IF(AA5=3,2,0)</f>
        <v>2</v>
      </c>
      <c r="BY5" s="21">
        <f>IF(AB5=4,2,0)</f>
        <v>2</v>
      </c>
      <c r="BZ5" s="21">
        <f t="shared" si="0"/>
        <v>2</v>
      </c>
      <c r="CA5" s="21">
        <f>IF(AD5=3,2,0)</f>
        <v>2</v>
      </c>
      <c r="CB5" s="21">
        <f>IF(AE5=1,2,0)</f>
        <v>2</v>
      </c>
      <c r="CC5" s="21">
        <f>IF(AF5=4,2,0)</f>
        <v>2</v>
      </c>
      <c r="CD5" s="21">
        <f>IF(AG5=1,2,0)</f>
        <v>2</v>
      </c>
      <c r="CE5" s="21">
        <f>IF(AH5=3,2,0)</f>
        <v>2</v>
      </c>
      <c r="CF5" s="21">
        <f>IF(AI5=4,2,0)</f>
        <v>2</v>
      </c>
      <c r="CG5" s="21">
        <f>IF(AJ5=1,2,0)</f>
        <v>2</v>
      </c>
      <c r="CH5" s="21">
        <f>IF(AK5=3,2,0)</f>
        <v>2</v>
      </c>
      <c r="CI5" s="21">
        <f>IF(OR(AL5=4,AL5=5),2,0)</f>
        <v>2</v>
      </c>
      <c r="CJ5" s="21">
        <f>IF(OR(AM5=4,AM5=5),2,0)</f>
        <v>2</v>
      </c>
      <c r="CK5" s="21">
        <f>IF(OR(AN5=1,AN5=3),2,0)</f>
        <v>2</v>
      </c>
      <c r="CL5" s="21">
        <f>IF(OR(AO5=1,AO5=3),2,0)</f>
        <v>2</v>
      </c>
      <c r="CM5" s="21">
        <f>IF(OR(AP5=2,AP5=3),2,0)</f>
        <v>2</v>
      </c>
      <c r="CN5" s="21">
        <f>IF(OR(AQ5=2,AQ5=3),2,0)</f>
        <v>2</v>
      </c>
      <c r="CO5" s="21">
        <f>IF(AR5=1,1,0)</f>
        <v>1</v>
      </c>
      <c r="CP5" s="21">
        <f>IF(AS5=2,1,0)</f>
        <v>1</v>
      </c>
      <c r="CQ5" s="21">
        <f t="shared" ref="CQ5:CV5" si="1">IF(AT5=1,1,0)</f>
        <v>1</v>
      </c>
      <c r="CR5" s="21">
        <f>IF(AU5=2,1,0)</f>
        <v>1</v>
      </c>
      <c r="CS5" s="21">
        <f t="shared" si="1"/>
        <v>1</v>
      </c>
      <c r="CT5" s="21">
        <f>IF(AW5=2,1,0)</f>
        <v>1</v>
      </c>
      <c r="CU5" s="21">
        <f>IF(AX5=2,1,0)</f>
        <v>1</v>
      </c>
      <c r="CV5" s="21">
        <f t="shared" si="1"/>
        <v>1</v>
      </c>
      <c r="CW5" s="21">
        <f>AZ5</f>
        <v>3</v>
      </c>
      <c r="CX5" s="21">
        <f>BA5</f>
        <v>3</v>
      </c>
      <c r="CY5" s="21">
        <f>BB5</f>
        <v>3</v>
      </c>
      <c r="CZ5" s="21">
        <f>BC5</f>
        <v>3</v>
      </c>
      <c r="DA5" s="21">
        <f>BD5</f>
        <v>8</v>
      </c>
      <c r="DB5" s="33">
        <f>SUM(BE5,BF5,BG5,BH5,BI5,BK5,CI5,CJ5,CH5,CO5,CP5,CQ5,CR5,CW5)</f>
        <v>25</v>
      </c>
      <c r="DC5" s="33">
        <f>SUM(BJ5,BL5,BM5,CX5,CY5,CZ5,DA5)</f>
        <v>23</v>
      </c>
      <c r="DD5" s="33">
        <f>SUM(BN5,BO5,BP5,BQ5)</f>
        <v>8</v>
      </c>
      <c r="DE5" s="33">
        <f>SUM(BR5,BS5,BT5,BU5,BV5,BW5,BX5,BY5,BZ5,CA5,CG5,CK5,CL5)</f>
        <v>26</v>
      </c>
      <c r="DF5" s="33">
        <f>SUM(CM5,CN5,CS5,CT5,CU5,CV5,CB5,CC5,CD5,CE5,CF5)</f>
        <v>18</v>
      </c>
      <c r="DG5" s="34">
        <f>DB5</f>
        <v>25</v>
      </c>
      <c r="DH5" s="35" t="str">
        <f>IF(DG5&lt;6.25,"ปรับปรุง",IF(DG5&lt;12.5,"พอใช้",IF(DG5&lt;18.75,"ดี",IF(DG5&gt;=18.75,"ดีมาก"))))</f>
        <v>ดีมาก</v>
      </c>
      <c r="DI5" s="41">
        <f>DC5</f>
        <v>23</v>
      </c>
      <c r="DJ5" s="35" t="str">
        <f>IF(DI5&lt;5.75,"ปรับปรุง",IF(DI5&lt;11.5,"พอใช้",IF(DI5&lt;17.25,"ดี",IF(DI5&gt;=17.25,"ดีมาก"))))</f>
        <v>ดีมาก</v>
      </c>
      <c r="DK5" s="34">
        <f>DD5</f>
        <v>8</v>
      </c>
      <c r="DL5" s="35" t="str">
        <f>IF(DK5&lt;2,"ปรับปรุง",IF(DK5&lt;4,"พอใช้",IF(DK5&lt;6,"ดี",IF(DK5&gt;=6,"ดีมาก"))))</f>
        <v>ดีมาก</v>
      </c>
      <c r="DM5" s="34">
        <f>DE5</f>
        <v>26</v>
      </c>
      <c r="DN5" s="35" t="str">
        <f>IF(DM5&lt;6.5,"ปรับปรุง",IF(DM5&lt;13,"พอใช้",IF(DM5&lt;19.5,"ดี",IF(DM5&gt;=19.5,"ดีมาก"))))</f>
        <v>ดีมาก</v>
      </c>
      <c r="DO5" s="34">
        <f>DF5</f>
        <v>18</v>
      </c>
      <c r="DP5" s="35" t="str">
        <f>IF(DO5&lt;4.5,"ปรับปรุง",IF(DO5&lt;9,"พอใช้",IF(DO5&lt;13.5,"ดี",IF(DO5&gt;=13.5,"ดีมาก"))))</f>
        <v>ดีมาก</v>
      </c>
      <c r="DQ5" s="36">
        <f>SUM(DG5,DI5,DK5,DM5,DO5)</f>
        <v>100</v>
      </c>
      <c r="DR5" s="37" t="str">
        <f>IF(DQ5&lt;25,"ปรับปรุง",IF(DQ5&lt;50,"พอใช้",IF(DQ5&lt;75,"ดี",IF(DQ5&gt;=75,"ดีมาก"))))</f>
        <v>ดีมาก</v>
      </c>
    </row>
    <row r="6" spans="1:122" s="38" customFormat="1" ht="23.25" x14ac:dyDescent="0.5">
      <c r="A6" s="22"/>
      <c r="B6" s="23"/>
      <c r="C6" s="23"/>
      <c r="D6" s="22"/>
      <c r="E6" s="22"/>
      <c r="F6" s="23"/>
      <c r="G6" s="24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8"/>
      <c r="DH6" s="89"/>
      <c r="DI6" s="90"/>
      <c r="DJ6" s="89"/>
      <c r="DK6" s="88"/>
      <c r="DL6" s="89"/>
      <c r="DM6" s="88"/>
      <c r="DN6" s="89"/>
      <c r="DO6" s="88"/>
      <c r="DP6" s="89"/>
      <c r="DQ6" s="91"/>
      <c r="DR6" s="92"/>
    </row>
    <row r="7" spans="1:122" s="39" customFormat="1" ht="23.25" x14ac:dyDescent="0.5">
      <c r="A7" s="22"/>
      <c r="B7" s="23"/>
      <c r="C7" s="23"/>
      <c r="D7" s="22"/>
      <c r="E7" s="22"/>
      <c r="F7" s="23"/>
      <c r="G7" s="24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8"/>
      <c r="DH7" s="89"/>
      <c r="DI7" s="90"/>
      <c r="DJ7" s="89"/>
      <c r="DK7" s="88"/>
      <c r="DL7" s="89"/>
      <c r="DM7" s="88"/>
      <c r="DN7" s="89"/>
      <c r="DO7" s="88"/>
      <c r="DP7" s="89"/>
      <c r="DQ7" s="91"/>
      <c r="DR7" s="92"/>
    </row>
    <row r="8" spans="1:122" s="39" customFormat="1" ht="23.25" x14ac:dyDescent="0.5">
      <c r="A8" s="22"/>
      <c r="B8" s="23"/>
      <c r="C8" s="23"/>
      <c r="D8" s="22"/>
      <c r="E8" s="22"/>
      <c r="F8" s="23"/>
      <c r="G8" s="24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8"/>
      <c r="DH8" s="89"/>
      <c r="DI8" s="90"/>
      <c r="DJ8" s="89"/>
      <c r="DK8" s="88"/>
      <c r="DL8" s="89"/>
      <c r="DM8" s="88"/>
      <c r="DN8" s="89"/>
      <c r="DO8" s="88"/>
      <c r="DP8" s="89"/>
      <c r="DQ8" s="91"/>
      <c r="DR8" s="92"/>
    </row>
    <row r="9" spans="1:122" s="39" customFormat="1" ht="23.25" x14ac:dyDescent="0.5">
      <c r="A9" s="22"/>
      <c r="B9" s="23"/>
      <c r="C9" s="23"/>
      <c r="D9" s="22"/>
      <c r="E9" s="22"/>
      <c r="F9" s="23"/>
      <c r="G9" s="24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8"/>
      <c r="DH9" s="89"/>
      <c r="DI9" s="90"/>
      <c r="DJ9" s="89"/>
      <c r="DK9" s="88"/>
      <c r="DL9" s="89"/>
      <c r="DM9" s="88"/>
      <c r="DN9" s="89"/>
      <c r="DO9" s="88"/>
      <c r="DP9" s="89"/>
      <c r="DQ9" s="91"/>
      <c r="DR9" s="92"/>
    </row>
    <row r="10" spans="1:122" s="39" customFormat="1" ht="23.25" x14ac:dyDescent="0.5">
      <c r="A10" s="22"/>
      <c r="B10" s="23"/>
      <c r="C10" s="23"/>
      <c r="D10" s="22"/>
      <c r="E10" s="22"/>
      <c r="F10" s="23"/>
      <c r="G10" s="24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8"/>
      <c r="DH10" s="89"/>
      <c r="DI10" s="90"/>
      <c r="DJ10" s="89"/>
      <c r="DK10" s="88"/>
      <c r="DL10" s="89"/>
      <c r="DM10" s="88"/>
      <c r="DN10" s="89"/>
      <c r="DO10" s="88"/>
      <c r="DP10" s="89"/>
      <c r="DQ10" s="91"/>
      <c r="DR10" s="92"/>
    </row>
    <row r="11" spans="1:122" ht="23.25" x14ac:dyDescent="0.5">
      <c r="A11" s="22"/>
      <c r="B11" s="23"/>
      <c r="C11" s="23"/>
      <c r="D11" s="22"/>
      <c r="E11" s="22"/>
      <c r="F11" s="23"/>
      <c r="G11" s="24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8"/>
      <c r="DH11" s="89"/>
      <c r="DI11" s="90"/>
      <c r="DJ11" s="89"/>
      <c r="DK11" s="88"/>
      <c r="DL11" s="89"/>
      <c r="DM11" s="88"/>
      <c r="DN11" s="89"/>
      <c r="DO11" s="88"/>
      <c r="DP11" s="89"/>
      <c r="DQ11" s="91"/>
      <c r="DR11" s="92"/>
    </row>
    <row r="12" spans="1:122" ht="23.25" x14ac:dyDescent="0.5">
      <c r="A12" s="22"/>
      <c r="B12" s="23"/>
      <c r="C12" s="23"/>
      <c r="D12" s="22"/>
      <c r="E12" s="22"/>
      <c r="F12" s="23"/>
      <c r="G12" s="24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8"/>
      <c r="DH12" s="89"/>
      <c r="DI12" s="90"/>
      <c r="DJ12" s="89"/>
      <c r="DK12" s="88"/>
      <c r="DL12" s="89"/>
      <c r="DM12" s="88"/>
      <c r="DN12" s="89"/>
      <c r="DO12" s="88"/>
      <c r="DP12" s="89"/>
      <c r="DQ12" s="91"/>
      <c r="DR12" s="92"/>
    </row>
    <row r="13" spans="1:122" ht="23.25" x14ac:dyDescent="0.5">
      <c r="A13" s="22"/>
      <c r="B13" s="23"/>
      <c r="C13" s="23"/>
      <c r="D13" s="22"/>
      <c r="E13" s="22"/>
      <c r="F13" s="23"/>
      <c r="G13" s="24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8"/>
      <c r="DH13" s="89"/>
      <c r="DI13" s="90"/>
      <c r="DJ13" s="89"/>
      <c r="DK13" s="88"/>
      <c r="DL13" s="89"/>
      <c r="DM13" s="88"/>
      <c r="DN13" s="89"/>
      <c r="DO13" s="88"/>
      <c r="DP13" s="89"/>
      <c r="DQ13" s="91"/>
      <c r="DR13" s="92"/>
    </row>
    <row r="14" spans="1:122" ht="23.25" x14ac:dyDescent="0.5">
      <c r="A14" s="22"/>
      <c r="B14" s="23"/>
      <c r="C14" s="23"/>
      <c r="D14" s="22"/>
      <c r="E14" s="22"/>
      <c r="F14" s="23"/>
      <c r="G14" s="24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8"/>
      <c r="DH14" s="89"/>
      <c r="DI14" s="90"/>
      <c r="DJ14" s="89"/>
      <c r="DK14" s="88"/>
      <c r="DL14" s="89"/>
      <c r="DM14" s="88"/>
      <c r="DN14" s="89"/>
      <c r="DO14" s="88"/>
      <c r="DP14" s="89"/>
      <c r="DQ14" s="91"/>
      <c r="DR14" s="92"/>
    </row>
    <row r="15" spans="1:122" ht="23.25" x14ac:dyDescent="0.5">
      <c r="A15" s="22"/>
      <c r="B15" s="23"/>
      <c r="C15" s="23"/>
      <c r="D15" s="22"/>
      <c r="E15" s="22"/>
      <c r="F15" s="23"/>
      <c r="G15" s="24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8"/>
      <c r="DH15" s="89"/>
      <c r="DI15" s="90"/>
      <c r="DJ15" s="89"/>
      <c r="DK15" s="88"/>
      <c r="DL15" s="89"/>
      <c r="DM15" s="88"/>
      <c r="DN15" s="89"/>
      <c r="DO15" s="88"/>
      <c r="DP15" s="89"/>
      <c r="DQ15" s="91"/>
      <c r="DR15" s="92"/>
    </row>
    <row r="16" spans="1:122" ht="23.25" x14ac:dyDescent="0.5">
      <c r="A16" s="22"/>
      <c r="B16" s="23"/>
      <c r="C16" s="23"/>
      <c r="D16" s="22"/>
      <c r="E16" s="22"/>
      <c r="F16" s="23"/>
      <c r="G16" s="24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8"/>
      <c r="DH16" s="89"/>
      <c r="DI16" s="90"/>
      <c r="DJ16" s="89"/>
      <c r="DK16" s="88"/>
      <c r="DL16" s="89"/>
      <c r="DM16" s="88"/>
      <c r="DN16" s="89"/>
      <c r="DO16" s="88"/>
      <c r="DP16" s="89"/>
      <c r="DQ16" s="91"/>
      <c r="DR16" s="92"/>
    </row>
    <row r="17" spans="1:122" ht="23.25" x14ac:dyDescent="0.5">
      <c r="A17" s="22"/>
      <c r="B17" s="23"/>
      <c r="C17" s="23"/>
      <c r="D17" s="22"/>
      <c r="E17" s="22"/>
      <c r="F17" s="23"/>
      <c r="G17" s="24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8"/>
      <c r="DH17" s="89"/>
      <c r="DI17" s="90"/>
      <c r="DJ17" s="89"/>
      <c r="DK17" s="88"/>
      <c r="DL17" s="89"/>
      <c r="DM17" s="88"/>
      <c r="DN17" s="89"/>
      <c r="DO17" s="88"/>
      <c r="DP17" s="89"/>
      <c r="DQ17" s="91"/>
      <c r="DR17" s="92"/>
    </row>
    <row r="18" spans="1:122" ht="23.25" x14ac:dyDescent="0.5">
      <c r="A18" s="22"/>
      <c r="B18" s="23"/>
      <c r="C18" s="23"/>
      <c r="D18" s="22"/>
      <c r="E18" s="22"/>
      <c r="F18" s="23"/>
      <c r="G18" s="24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8"/>
      <c r="DH18" s="89"/>
      <c r="DI18" s="90"/>
      <c r="DJ18" s="89"/>
      <c r="DK18" s="88"/>
      <c r="DL18" s="89"/>
      <c r="DM18" s="88"/>
      <c r="DN18" s="89"/>
      <c r="DO18" s="88"/>
      <c r="DP18" s="89"/>
      <c r="DQ18" s="91"/>
      <c r="DR18" s="92"/>
    </row>
    <row r="19" spans="1:122" ht="23.25" x14ac:dyDescent="0.5">
      <c r="A19" s="22"/>
      <c r="B19" s="23"/>
      <c r="C19" s="23"/>
      <c r="D19" s="22"/>
      <c r="E19" s="22"/>
      <c r="F19" s="23"/>
      <c r="G19" s="24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8"/>
      <c r="DH19" s="89"/>
      <c r="DI19" s="90"/>
      <c r="DJ19" s="89"/>
      <c r="DK19" s="88"/>
      <c r="DL19" s="89"/>
      <c r="DM19" s="88"/>
      <c r="DN19" s="89"/>
      <c r="DO19" s="88"/>
      <c r="DP19" s="89"/>
      <c r="DQ19" s="91"/>
      <c r="DR19" s="92"/>
    </row>
    <row r="20" spans="1:122" ht="23.25" x14ac:dyDescent="0.5">
      <c r="A20" s="22"/>
      <c r="B20" s="23"/>
      <c r="C20" s="23"/>
      <c r="D20" s="22"/>
      <c r="E20" s="22"/>
      <c r="F20" s="23"/>
      <c r="G20" s="24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8"/>
      <c r="DH20" s="89"/>
      <c r="DI20" s="90"/>
      <c r="DJ20" s="89"/>
      <c r="DK20" s="88"/>
      <c r="DL20" s="89"/>
      <c r="DM20" s="88"/>
      <c r="DN20" s="89"/>
      <c r="DO20" s="88"/>
      <c r="DP20" s="89"/>
      <c r="DQ20" s="91"/>
      <c r="DR20" s="92"/>
    </row>
    <row r="21" spans="1:122" ht="23.25" x14ac:dyDescent="0.5"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8"/>
      <c r="DH21" s="89"/>
      <c r="DI21" s="90"/>
      <c r="DJ21" s="89"/>
      <c r="DK21" s="88"/>
      <c r="DL21" s="89"/>
      <c r="DM21" s="88"/>
      <c r="DN21" s="89"/>
      <c r="DO21" s="88"/>
      <c r="DP21" s="89"/>
      <c r="DQ21" s="91"/>
      <c r="DR21" s="92"/>
    </row>
    <row r="22" spans="1:122" ht="23.25" x14ac:dyDescent="0.5"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8"/>
      <c r="DH22" s="89"/>
      <c r="DI22" s="90"/>
      <c r="DJ22" s="89"/>
      <c r="DK22" s="88"/>
      <c r="DL22" s="89"/>
      <c r="DM22" s="88"/>
      <c r="DN22" s="89"/>
      <c r="DO22" s="88"/>
      <c r="DP22" s="89"/>
      <c r="DQ22" s="91"/>
      <c r="DR22" s="92"/>
    </row>
    <row r="23" spans="1:122" ht="23.25" x14ac:dyDescent="0.5"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8"/>
      <c r="DH23" s="89"/>
      <c r="DI23" s="90"/>
      <c r="DJ23" s="89"/>
      <c r="DK23" s="88"/>
      <c r="DL23" s="89"/>
      <c r="DM23" s="88"/>
      <c r="DN23" s="89"/>
      <c r="DO23" s="88"/>
      <c r="DP23" s="89"/>
      <c r="DQ23" s="91"/>
      <c r="DR23" s="92"/>
    </row>
    <row r="24" spans="1:122" ht="23.25" x14ac:dyDescent="0.5"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8"/>
      <c r="DH24" s="89"/>
      <c r="DI24" s="90"/>
      <c r="DJ24" s="89"/>
      <c r="DK24" s="88"/>
      <c r="DL24" s="89"/>
      <c r="DM24" s="88"/>
      <c r="DN24" s="89"/>
      <c r="DO24" s="88"/>
      <c r="DP24" s="89"/>
      <c r="DQ24" s="91"/>
      <c r="DR24" s="92"/>
    </row>
    <row r="25" spans="1:122" ht="23.25" x14ac:dyDescent="0.5"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8"/>
      <c r="DH25" s="89"/>
      <c r="DI25" s="90"/>
      <c r="DJ25" s="89"/>
      <c r="DK25" s="88"/>
      <c r="DL25" s="89"/>
      <c r="DM25" s="88"/>
      <c r="DN25" s="89"/>
      <c r="DO25" s="88"/>
      <c r="DP25" s="89"/>
      <c r="DQ25" s="91"/>
      <c r="DR25" s="92"/>
    </row>
    <row r="26" spans="1:122" ht="23.25" x14ac:dyDescent="0.5"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8"/>
      <c r="DH26" s="89"/>
      <c r="DI26" s="90"/>
      <c r="DJ26" s="89"/>
      <c r="DK26" s="88"/>
      <c r="DL26" s="89"/>
      <c r="DM26" s="88"/>
      <c r="DN26" s="89"/>
      <c r="DO26" s="88"/>
      <c r="DP26" s="89"/>
      <c r="DQ26" s="91"/>
      <c r="DR26" s="92"/>
    </row>
    <row r="27" spans="1:122" ht="23.25" x14ac:dyDescent="0.5"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8"/>
      <c r="DH27" s="89"/>
      <c r="DI27" s="90"/>
      <c r="DJ27" s="89"/>
      <c r="DK27" s="88"/>
      <c r="DL27" s="89"/>
      <c r="DM27" s="88"/>
      <c r="DN27" s="89"/>
      <c r="DO27" s="88"/>
      <c r="DP27" s="89"/>
      <c r="DQ27" s="91"/>
      <c r="DR27" s="92"/>
    </row>
    <row r="28" spans="1:122" ht="23.25" x14ac:dyDescent="0.5"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8"/>
      <c r="DH28" s="89"/>
      <c r="DI28" s="90"/>
      <c r="DJ28" s="89"/>
      <c r="DK28" s="88"/>
      <c r="DL28" s="89"/>
      <c r="DM28" s="88"/>
      <c r="DN28" s="89"/>
      <c r="DO28" s="88"/>
      <c r="DP28" s="89"/>
      <c r="DQ28" s="91"/>
      <c r="DR28" s="92"/>
    </row>
    <row r="29" spans="1:122" ht="23.25" x14ac:dyDescent="0.5"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8"/>
      <c r="DH29" s="89"/>
      <c r="DI29" s="90"/>
      <c r="DJ29" s="89"/>
      <c r="DK29" s="88"/>
      <c r="DL29" s="89"/>
      <c r="DM29" s="88"/>
      <c r="DN29" s="89"/>
      <c r="DO29" s="88"/>
      <c r="DP29" s="89"/>
      <c r="DQ29" s="91"/>
      <c r="DR29" s="92"/>
    </row>
    <row r="30" spans="1:122" ht="23.25" x14ac:dyDescent="0.5"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8"/>
      <c r="DH30" s="89"/>
      <c r="DI30" s="90"/>
      <c r="DJ30" s="89"/>
      <c r="DK30" s="88"/>
      <c r="DL30" s="89"/>
      <c r="DM30" s="88"/>
      <c r="DN30" s="89"/>
      <c r="DO30" s="88"/>
      <c r="DP30" s="89"/>
      <c r="DQ30" s="91"/>
      <c r="DR30" s="92"/>
    </row>
  </sheetData>
  <mergeCells count="10">
    <mergeCell ref="DB3:DR3"/>
    <mergeCell ref="F3:F5"/>
    <mergeCell ref="G3:G5"/>
    <mergeCell ref="A1:BD1"/>
    <mergeCell ref="H3:BD3"/>
    <mergeCell ref="A2:G2"/>
    <mergeCell ref="A3:A5"/>
    <mergeCell ref="B3:B5"/>
    <mergeCell ref="C3:C5"/>
    <mergeCell ref="D3:D5"/>
  </mergeCells>
  <dataValidations count="3">
    <dataValidation type="whole" allowBlank="1" showInputMessage="1" showErrorMessage="1" errorTitle="กรอกข้อมูลผิดพลาด" error="กรอกคะแนนผิด คะแนนตามเกณฑ์ คือ 0, 3, 6" sqref="DA1:DA4 DA31:DA1048576">
      <formula1>0</formula1>
      <formula2>6</formula2>
    </dataValidation>
    <dataValidation allowBlank="1" showInputMessage="1" showErrorMessage="1" errorTitle="กรอกข้อมูลผิดพลาด" error="กรอกคะแนนผิด คะแนนตามเกณฑ์ คือ 0, 3, 6" sqref="DB1:DF30"/>
    <dataValidation type="decimal" allowBlank="1" showInputMessage="1" showErrorMessage="1" errorTitle="กรอกข้อมูลผิด" error="กรอกคะแนนผิด คิดที่เป็นไปตามเกณฑ์ คือ 0, 2.5, 5" sqref="CZ1:CZ4 CZ31:CZ1048576">
      <formula1>0</formula1>
      <formula2>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4" workbookViewId="0">
      <selection activeCell="G17" sqref="G17"/>
    </sheetView>
  </sheetViews>
  <sheetFormatPr defaultColWidth="9" defaultRowHeight="17.25" x14ac:dyDescent="0.4"/>
  <cols>
    <col min="1" max="1" width="28.7109375" style="42" customWidth="1"/>
    <col min="2" max="16384" width="9" style="42"/>
  </cols>
  <sheetData>
    <row r="1" spans="1:13" ht="69" customHeight="1" x14ac:dyDescent="0.65">
      <c r="A1" s="76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1.2" customHeight="1" x14ac:dyDescent="0.4">
      <c r="A2" s="73"/>
      <c r="B2" s="74"/>
      <c r="C2" s="74"/>
      <c r="D2" s="74"/>
      <c r="E2" s="74"/>
      <c r="F2" s="74"/>
      <c r="K2" s="74"/>
      <c r="L2" s="74"/>
      <c r="M2" s="74"/>
    </row>
    <row r="3" spans="1:13" ht="21.2" customHeight="1" x14ac:dyDescent="0.4">
      <c r="A3" s="73" t="s">
        <v>24</v>
      </c>
      <c r="B3" s="74"/>
      <c r="C3" s="74"/>
      <c r="D3" s="74"/>
      <c r="E3" s="74"/>
      <c r="F3" s="74"/>
      <c r="G3" s="75" t="s">
        <v>25</v>
      </c>
      <c r="H3" s="74"/>
      <c r="I3" s="74"/>
      <c r="J3" s="74"/>
      <c r="K3" s="74"/>
      <c r="L3" s="74"/>
      <c r="M3" s="74"/>
    </row>
    <row r="4" spans="1:13" ht="21.2" customHeight="1" x14ac:dyDescent="0.4">
      <c r="A4" s="73" t="s">
        <v>26</v>
      </c>
      <c r="B4" s="74"/>
      <c r="C4" s="74"/>
      <c r="D4" s="74"/>
      <c r="E4" s="74"/>
      <c r="F4" s="74"/>
      <c r="G4" s="75" t="s">
        <v>27</v>
      </c>
      <c r="H4" s="74"/>
      <c r="I4" s="74"/>
      <c r="J4" s="74"/>
      <c r="K4" s="74"/>
      <c r="L4" s="74"/>
      <c r="M4" s="74"/>
    </row>
    <row r="6" spans="1:13" ht="29.25" customHeight="1" x14ac:dyDescent="0.4">
      <c r="A6" s="85" t="s">
        <v>28</v>
      </c>
      <c r="B6" s="85" t="s">
        <v>48</v>
      </c>
      <c r="C6" s="85" t="s">
        <v>49</v>
      </c>
      <c r="D6" s="85" t="s">
        <v>50</v>
      </c>
      <c r="E6" s="85" t="s">
        <v>51</v>
      </c>
      <c r="F6" s="85" t="s">
        <v>52</v>
      </c>
      <c r="G6" s="77" t="s">
        <v>29</v>
      </c>
      <c r="H6" s="79" t="s">
        <v>53</v>
      </c>
      <c r="I6" s="81" t="s">
        <v>54</v>
      </c>
      <c r="J6" s="82" t="s">
        <v>30</v>
      </c>
      <c r="K6" s="83"/>
      <c r="L6" s="83"/>
      <c r="M6" s="84"/>
    </row>
    <row r="7" spans="1:13" ht="29.25" customHeight="1" x14ac:dyDescent="0.4">
      <c r="A7" s="80"/>
      <c r="B7" s="80"/>
      <c r="C7" s="80"/>
      <c r="D7" s="80"/>
      <c r="E7" s="80"/>
      <c r="F7" s="80"/>
      <c r="G7" s="78"/>
      <c r="H7" s="80"/>
      <c r="I7" s="80"/>
      <c r="J7" s="43" t="s">
        <v>31</v>
      </c>
      <c r="K7" s="44" t="s">
        <v>32</v>
      </c>
      <c r="L7" s="44" t="s">
        <v>33</v>
      </c>
      <c r="M7" s="44" t="s">
        <v>34</v>
      </c>
    </row>
    <row r="8" spans="1:13" ht="27" customHeight="1" x14ac:dyDescent="0.4">
      <c r="A8" s="45" t="s">
        <v>35</v>
      </c>
      <c r="B8" s="46">
        <v>25</v>
      </c>
      <c r="C8" s="46">
        <v>100</v>
      </c>
      <c r="D8" s="47">
        <f>MIN(บันทึกและรายงานผลรายคน!DQ6:DQ30)</f>
        <v>0</v>
      </c>
      <c r="E8" s="47">
        <f>MAX(บันทึกและรายงานผลรายคน!DQ6:DQ30)</f>
        <v>0</v>
      </c>
      <c r="F8" s="48" t="e">
        <f>AVERAGE(บันทึกและรายงานผลรายคน!DQ6:DQ30)</f>
        <v>#DIV/0!</v>
      </c>
      <c r="G8" s="48" t="e">
        <f>STDEV(บันทึกและรายงานผลรายคน!DQ6:DQ30)</f>
        <v>#DIV/0!</v>
      </c>
      <c r="H8" s="48" t="e">
        <f>(F8/C8)*100</f>
        <v>#DIV/0!</v>
      </c>
      <c r="I8" s="48" t="e">
        <f>(G8/F8)*100</f>
        <v>#DIV/0!</v>
      </c>
      <c r="J8" s="48">
        <f>(COUNTIF(บันทึกและรายงานผลรายคน!DR6:DR30,"ปรับปรุง")/B8)*100</f>
        <v>0</v>
      </c>
      <c r="K8" s="48">
        <f>(COUNTIF(บันทึกและรายงานผลรายคน!DR6:DR30,"พอใช้")/B8)*100</f>
        <v>0</v>
      </c>
      <c r="L8" s="48">
        <f>(COUNTIF(บันทึกและรายงานผลรายคน!DR6:DR30,"ดี")/B8)*100</f>
        <v>0</v>
      </c>
      <c r="M8" s="48">
        <f>(COUNTIF(บันทึกและรายงานผลรายคน!DR6:DR30,"ดีมาก")/B8)*100</f>
        <v>0</v>
      </c>
    </row>
    <row r="9" spans="1:13" s="53" customFormat="1" ht="27" customHeight="1" x14ac:dyDescent="0.4">
      <c r="A9" s="49" t="s">
        <v>36</v>
      </c>
      <c r="B9" s="50">
        <v>25</v>
      </c>
      <c r="C9" s="50">
        <v>25</v>
      </c>
      <c r="D9" s="51">
        <f>MIN(บันทึกและรายงานผลรายคน!DG6:DG30)</f>
        <v>0</v>
      </c>
      <c r="E9" s="51">
        <f>MAX(บันทึกและรายงานผลรายคน!DG6:DG30)</f>
        <v>0</v>
      </c>
      <c r="F9" s="52" t="e">
        <f>AVERAGE(บันทึกและรายงานผลรายคน!DG6:DG30)</f>
        <v>#DIV/0!</v>
      </c>
      <c r="G9" s="52" t="e">
        <f>STDEV(บันทึกและรายงานผลรายคน!DG6:DG30)</f>
        <v>#DIV/0!</v>
      </c>
      <c r="H9" s="52" t="e">
        <f t="shared" ref="H9:H18" si="0">(F9/C9)*100</f>
        <v>#DIV/0!</v>
      </c>
      <c r="I9" s="52" t="e">
        <f t="shared" ref="I9:I18" si="1">(G9/F9)*100</f>
        <v>#DIV/0!</v>
      </c>
      <c r="J9" s="52">
        <f>(COUNTIF(บันทึกและรายงานผลรายคน!DH6:DH30,"ปรับปรุง")/B9)*100</f>
        <v>0</v>
      </c>
      <c r="K9" s="52">
        <f>(COUNTIF(บันทึกและรายงานผลรายคน!DH6:DH30,"พอใช้")/B9)*100</f>
        <v>0</v>
      </c>
      <c r="L9" s="52">
        <f>(COUNTIF(บันทึกและรายงานผลรายคน!DH6:DH30,"ดี")/B9)*100</f>
        <v>0</v>
      </c>
      <c r="M9" s="52">
        <f>(COUNTIF(บันทึกและรายงานผลรายคน!DH6:DH30,"ดีมาก")/B9)*100</f>
        <v>0</v>
      </c>
    </row>
    <row r="10" spans="1:13" ht="27" customHeight="1" x14ac:dyDescent="0.4">
      <c r="A10" s="54" t="s">
        <v>37</v>
      </c>
      <c r="B10" s="55">
        <v>25</v>
      </c>
      <c r="C10" s="55">
        <v>25</v>
      </c>
      <c r="D10" s="56">
        <f>MIN(บันทึกและรายงานผลรายคน!DB6:DB30)</f>
        <v>0</v>
      </c>
      <c r="E10" s="56">
        <f>MAX(บันทึกและรายงานผลรายคน!DB6:DB30)</f>
        <v>0</v>
      </c>
      <c r="F10" s="57" t="e">
        <f>AVERAGE(บันทึกและรายงานผลรายคน!DB6:DB30)</f>
        <v>#DIV/0!</v>
      </c>
      <c r="G10" s="57" t="e">
        <f>STDEV(บันทึกและรายงานผลรายคน!DB6:DB30)</f>
        <v>#DIV/0!</v>
      </c>
      <c r="H10" s="57" t="e">
        <f t="shared" si="0"/>
        <v>#DIV/0!</v>
      </c>
      <c r="I10" s="57" t="e">
        <f t="shared" si="1"/>
        <v>#DIV/0!</v>
      </c>
      <c r="J10" s="57"/>
      <c r="K10" s="57"/>
      <c r="L10" s="57"/>
      <c r="M10" s="57"/>
    </row>
    <row r="11" spans="1:13" s="53" customFormat="1" ht="27" customHeight="1" x14ac:dyDescent="0.4">
      <c r="A11" s="49" t="s">
        <v>38</v>
      </c>
      <c r="B11" s="50">
        <v>25</v>
      </c>
      <c r="C11" s="50">
        <v>23</v>
      </c>
      <c r="D11" s="58">
        <f>MIN(บันทึกและรายงานผลรายคน!DI6:DI30)</f>
        <v>0</v>
      </c>
      <c r="E11" s="58">
        <f>MAX(บันทึกและรายงานผลรายคน!DI6:DI30)</f>
        <v>0</v>
      </c>
      <c r="F11" s="52" t="e">
        <f>AVERAGE(บันทึกและรายงานผลรายคน!DI6:DI30)</f>
        <v>#DIV/0!</v>
      </c>
      <c r="G11" s="52" t="e">
        <f>STDEV(บันทึกและรายงานผลรายคน!DI6:DI30)</f>
        <v>#DIV/0!</v>
      </c>
      <c r="H11" s="52" t="e">
        <f t="shared" si="0"/>
        <v>#DIV/0!</v>
      </c>
      <c r="I11" s="52" t="e">
        <f t="shared" si="1"/>
        <v>#DIV/0!</v>
      </c>
      <c r="J11" s="52">
        <f>(COUNTIF(บันทึกและรายงานผลรายคน!DJ6:DJ30,"ปรับปรุง")/B11)*100</f>
        <v>0</v>
      </c>
      <c r="K11" s="52">
        <f>(COUNTIF(บันทึกและรายงานผลรายคน!DJ6:DJ30,"พอใช้")/B11)*100</f>
        <v>0</v>
      </c>
      <c r="L11" s="52">
        <f>(COUNTIF(บันทึกและรายงานผลรายคน!DJ6:DJ30,"ดี")/B11)*100</f>
        <v>0</v>
      </c>
      <c r="M11" s="52">
        <f>(COUNTIF(บันทึกและรายงานผลรายคน!DJ6:DJ30,"ดีมาก")/B11)*100</f>
        <v>0</v>
      </c>
    </row>
    <row r="12" spans="1:13" ht="27" customHeight="1" x14ac:dyDescent="0.4">
      <c r="A12" s="54" t="s">
        <v>39</v>
      </c>
      <c r="B12" s="55">
        <v>25</v>
      </c>
      <c r="C12" s="55">
        <v>23</v>
      </c>
      <c r="D12" s="59">
        <f>MIN(บันทึกและรายงานผลรายคน!DC6:DC30)</f>
        <v>0</v>
      </c>
      <c r="E12" s="59">
        <f>MAX(บันทึกและรายงานผลรายคน!DC6:DC30)</f>
        <v>0</v>
      </c>
      <c r="F12" s="57" t="e">
        <f>AVERAGE(บันทึกและรายงานผลรายคน!DC6:DC30)</f>
        <v>#DIV/0!</v>
      </c>
      <c r="G12" s="57" t="e">
        <f>STDEV(บันทึกและรายงานผลรายคน!DC6:DC30)</f>
        <v>#DIV/0!</v>
      </c>
      <c r="H12" s="57" t="e">
        <f t="shared" si="0"/>
        <v>#DIV/0!</v>
      </c>
      <c r="I12" s="57" t="e">
        <f t="shared" si="1"/>
        <v>#DIV/0!</v>
      </c>
      <c r="J12" s="57"/>
      <c r="K12" s="57"/>
      <c r="L12" s="57"/>
      <c r="M12" s="57"/>
    </row>
    <row r="13" spans="1:13" s="53" customFormat="1" ht="27" customHeight="1" x14ac:dyDescent="0.4">
      <c r="A13" s="49" t="s">
        <v>40</v>
      </c>
      <c r="B13" s="50">
        <v>25</v>
      </c>
      <c r="C13" s="50">
        <v>8</v>
      </c>
      <c r="D13" s="51">
        <f>MIN(บันทึกและรายงานผลรายคน!DK6:DK30)</f>
        <v>0</v>
      </c>
      <c r="E13" s="51">
        <f>MAX(บันทึกและรายงานผลรายคน!DK6:DK30)</f>
        <v>0</v>
      </c>
      <c r="F13" s="52" t="e">
        <f>AVERAGE(บันทึกและรายงานผลรายคน!DK6:DK30)</f>
        <v>#DIV/0!</v>
      </c>
      <c r="G13" s="52" t="e">
        <f>STDEV(บันทึกและรายงานผลรายคน!DK6:DK30)</f>
        <v>#DIV/0!</v>
      </c>
      <c r="H13" s="52" t="e">
        <f t="shared" si="0"/>
        <v>#DIV/0!</v>
      </c>
      <c r="I13" s="52" t="e">
        <f t="shared" si="1"/>
        <v>#DIV/0!</v>
      </c>
      <c r="J13" s="52">
        <f>(COUNTIF(บันทึกและรายงานผลรายคน!DL6:DL30,"ปรับปรุง")/B13)*100</f>
        <v>0</v>
      </c>
      <c r="K13" s="52">
        <f>(COUNTIF(บันทึกและรายงานผลรายคน!DL6:DL30,"พอใช้")/B13)*100</f>
        <v>0</v>
      </c>
      <c r="L13" s="52">
        <f>(COUNTIF(บันทึกและรายงานผลรายคน!DL6:DL30,"ดี")/B13)*100</f>
        <v>0</v>
      </c>
      <c r="M13" s="52">
        <f>(COUNTIF(บันทึกและรายงานผลรายคน!DL6:DL30,"ดีมาก")/B13)*100</f>
        <v>0</v>
      </c>
    </row>
    <row r="14" spans="1:13" ht="27" customHeight="1" x14ac:dyDescent="0.4">
      <c r="A14" s="54" t="s">
        <v>41</v>
      </c>
      <c r="B14" s="55">
        <v>25</v>
      </c>
      <c r="C14" s="55">
        <v>8</v>
      </c>
      <c r="D14" s="56">
        <f>MIN(บันทึกและรายงานผลรายคน!DD6:DD30)</f>
        <v>0</v>
      </c>
      <c r="E14" s="56">
        <f>MAX(บันทึกและรายงานผลรายคน!DD6:DD30)</f>
        <v>0</v>
      </c>
      <c r="F14" s="57" t="e">
        <f>AVERAGE(บันทึกและรายงานผลรายคน!DD6:DD30)</f>
        <v>#DIV/0!</v>
      </c>
      <c r="G14" s="57" t="e">
        <f>STDEV(บันทึกและรายงานผลรายคน!DD6:DD30)</f>
        <v>#DIV/0!</v>
      </c>
      <c r="H14" s="57" t="e">
        <f t="shared" si="0"/>
        <v>#DIV/0!</v>
      </c>
      <c r="I14" s="57" t="e">
        <f t="shared" si="1"/>
        <v>#DIV/0!</v>
      </c>
      <c r="J14" s="57"/>
      <c r="K14" s="57"/>
      <c r="L14" s="57"/>
      <c r="M14" s="57"/>
    </row>
    <row r="15" spans="1:13" ht="27" customHeight="1" x14ac:dyDescent="0.4">
      <c r="A15" s="49" t="s">
        <v>42</v>
      </c>
      <c r="B15" s="50">
        <v>25</v>
      </c>
      <c r="C15" s="50">
        <v>26</v>
      </c>
      <c r="D15" s="60">
        <f>MIN(บันทึกและรายงานผลรายคน!DM6:DM30)</f>
        <v>0</v>
      </c>
      <c r="E15" s="60">
        <f>MAX(บันทึกและรายงานผลรายคน!DM6:DM30)</f>
        <v>0</v>
      </c>
      <c r="F15" s="60" t="e">
        <f>AVERAGE(บันทึกและรายงานผลรายคน!DM6:DM30)</f>
        <v>#DIV/0!</v>
      </c>
      <c r="G15" s="60" t="e">
        <f>STDEV(บันทึกและรายงานผลรายคน!DM6:DM30)</f>
        <v>#DIV/0!</v>
      </c>
      <c r="H15" s="52" t="e">
        <f t="shared" si="0"/>
        <v>#DIV/0!</v>
      </c>
      <c r="I15" s="52" t="e">
        <f t="shared" si="1"/>
        <v>#DIV/0!</v>
      </c>
      <c r="J15" s="52">
        <f>(COUNTIF(บันทึกและรายงานผลรายคน!DN6:DN30,"ปรับปรุง")/B15)*100</f>
        <v>0</v>
      </c>
      <c r="K15" s="52">
        <f>(COUNTIF(บันทึกและรายงานผลรายคน!DN6:DN30,"พอใช้")/B15)*100</f>
        <v>0</v>
      </c>
      <c r="L15" s="52">
        <f>(COUNTIF(บันทึกและรายงานผลรายคน!DN6:DN30,"ดี")/B15)*100</f>
        <v>0</v>
      </c>
      <c r="M15" s="52">
        <f>(COUNTIF(บันทึกและรายงานผลรายคน!DN6:DN30,"ดีมาก")/B15)*100</f>
        <v>0</v>
      </c>
    </row>
    <row r="16" spans="1:13" ht="27" customHeight="1" x14ac:dyDescent="0.4">
      <c r="A16" s="54" t="s">
        <v>43</v>
      </c>
      <c r="B16" s="55">
        <v>25</v>
      </c>
      <c r="C16" s="55">
        <v>26</v>
      </c>
      <c r="D16" s="61">
        <f>MIN(บันทึกและรายงานผลรายคน!DE6:DE30)</f>
        <v>0</v>
      </c>
      <c r="E16" s="61">
        <f>MAX(บันทึกและรายงานผลรายคน!DE6:DE30)</f>
        <v>0</v>
      </c>
      <c r="F16" s="61" t="e">
        <f>AVERAGE(บันทึกและรายงานผลรายคน!DE6:DE30)</f>
        <v>#DIV/0!</v>
      </c>
      <c r="G16" s="61" t="e">
        <f>STDEV(บันทึกและรายงานผลรายคน!DE6:DE30)</f>
        <v>#DIV/0!</v>
      </c>
      <c r="H16" s="57" t="e">
        <f t="shared" si="0"/>
        <v>#DIV/0!</v>
      </c>
      <c r="I16" s="57" t="e">
        <f t="shared" si="1"/>
        <v>#DIV/0!</v>
      </c>
      <c r="J16" s="57"/>
      <c r="K16" s="57"/>
      <c r="L16" s="57"/>
      <c r="M16" s="57"/>
    </row>
    <row r="17" spans="1:13" ht="25.5" customHeight="1" x14ac:dyDescent="0.4">
      <c r="A17" s="49" t="s">
        <v>44</v>
      </c>
      <c r="B17" s="50">
        <v>25</v>
      </c>
      <c r="C17" s="50">
        <v>18</v>
      </c>
      <c r="D17" s="60">
        <f>MIN(บันทึกและรายงานผลรายคน!DO6:DO30)</f>
        <v>0</v>
      </c>
      <c r="E17" s="60">
        <f>MAX(บันทึกและรายงานผลรายคน!DO6:DO30)</f>
        <v>0</v>
      </c>
      <c r="F17" s="60" t="e">
        <f>AVERAGE(บันทึกและรายงานผลรายคน!DO6:DO30)</f>
        <v>#DIV/0!</v>
      </c>
      <c r="G17" s="60" t="e">
        <f>STDEV(บันทึกและรายงานผลรายคน!DO6:DO30)</f>
        <v>#DIV/0!</v>
      </c>
      <c r="H17" s="52" t="e">
        <f t="shared" si="0"/>
        <v>#DIV/0!</v>
      </c>
      <c r="I17" s="52" t="e">
        <f t="shared" si="1"/>
        <v>#DIV/0!</v>
      </c>
      <c r="J17" s="52">
        <f>(COUNTIF(บันทึกและรายงานผลรายคน!DP6:DP30,"ปรับปรุง")/B17)*100</f>
        <v>0</v>
      </c>
      <c r="K17" s="52">
        <f>(COUNTIF(บันทึกและรายงานผลรายคน!DP6:DP30,"พอใช้")/B17)*100</f>
        <v>0</v>
      </c>
      <c r="L17" s="52">
        <f>(COUNTIF(บันทึกและรายงานผลรายคน!DP6:DP30,"ดี")/B17)*100</f>
        <v>0</v>
      </c>
      <c r="M17" s="52">
        <f>(COUNTIF(บันทึกและรายงานผลรายคน!DP6:DP30,"ดีมาก")/B17)*100</f>
        <v>0</v>
      </c>
    </row>
    <row r="18" spans="1:13" ht="25.5" customHeight="1" x14ac:dyDescent="0.4">
      <c r="A18" s="54" t="s">
        <v>45</v>
      </c>
      <c r="B18" s="55">
        <v>25</v>
      </c>
      <c r="C18" s="55">
        <v>18</v>
      </c>
      <c r="D18" s="61">
        <f>MIN(บันทึกและรายงานผลรายคน!DF6:DF30)</f>
        <v>0</v>
      </c>
      <c r="E18" s="61">
        <f>MAX(บันทึกและรายงานผลรายคน!DF6:DF30)</f>
        <v>0</v>
      </c>
      <c r="F18" s="61" t="e">
        <f>AVERAGE(บันทึกและรายงานผลรายคน!DF6:DF30)</f>
        <v>#DIV/0!</v>
      </c>
      <c r="G18" s="61" t="e">
        <f>STDEV(บันทึกและรายงานผลรายคน!DF6:DF30)</f>
        <v>#DIV/0!</v>
      </c>
      <c r="H18" s="57" t="e">
        <f t="shared" si="0"/>
        <v>#DIV/0!</v>
      </c>
      <c r="I18" s="57" t="e">
        <f t="shared" si="1"/>
        <v>#DIV/0!</v>
      </c>
      <c r="J18" s="57"/>
      <c r="K18" s="57"/>
      <c r="L18" s="57"/>
      <c r="M18" s="57"/>
    </row>
  </sheetData>
  <mergeCells count="17"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4:F4"/>
    <mergeCell ref="G4:M4"/>
    <mergeCell ref="A1:J1"/>
    <mergeCell ref="K1:M2"/>
    <mergeCell ref="A2:F2"/>
    <mergeCell ref="A3:F3"/>
    <mergeCell ref="G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2017-11-22T19:01:25Z</cp:lastPrinted>
  <dcterms:created xsi:type="dcterms:W3CDTF">2017-10-27T03:40:44Z</dcterms:created>
  <dcterms:modified xsi:type="dcterms:W3CDTF">2019-12-06T04:36:16Z</dcterms:modified>
</cp:coreProperties>
</file>