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DP5" i="1" l="1"/>
  <c r="DN5" i="1"/>
  <c r="DL5" i="1"/>
  <c r="DJ5" i="1"/>
  <c r="DH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DM5" i="1" l="1"/>
  <c r="DG5" i="1"/>
  <c r="F19" i="7" l="1"/>
  <c r="G19" i="7"/>
  <c r="F21" i="7"/>
  <c r="F12" i="7"/>
  <c r="G21" i="7"/>
  <c r="G12" i="7"/>
  <c r="D12" i="7"/>
  <c r="D19" i="7"/>
  <c r="D21" i="7"/>
  <c r="E12" i="7"/>
  <c r="E18" i="7"/>
  <c r="E19" i="7"/>
  <c r="E21" i="7"/>
  <c r="E24" i="7"/>
  <c r="F18" i="7" l="1"/>
  <c r="D18" i="7"/>
  <c r="G18" i="7"/>
  <c r="G25" i="7"/>
  <c r="D13" i="7"/>
  <c r="G24" i="7"/>
  <c r="G13" i="7"/>
  <c r="F24" i="7"/>
  <c r="D24" i="7"/>
  <c r="E13" i="7"/>
  <c r="F13" i="7"/>
  <c r="E25" i="7"/>
  <c r="D25" i="7"/>
  <c r="F25" i="7"/>
  <c r="G15" i="7"/>
  <c r="G10" i="7"/>
  <c r="F22" i="7"/>
  <c r="E22" i="7"/>
  <c r="G22" i="7"/>
  <c r="D22" i="7"/>
  <c r="D10" i="7"/>
  <c r="F15" i="7"/>
  <c r="E10" i="7"/>
  <c r="D15" i="7"/>
  <c r="F11" i="7"/>
  <c r="E11" i="7"/>
  <c r="G11" i="7"/>
  <c r="D11" i="7"/>
  <c r="F16" i="7"/>
  <c r="G16" i="7"/>
  <c r="E16" i="7"/>
  <c r="D16" i="7"/>
  <c r="F17" i="7"/>
  <c r="E17" i="7"/>
  <c r="D17" i="7"/>
  <c r="G17" i="7"/>
  <c r="F10" i="7"/>
  <c r="E15" i="7"/>
  <c r="F23" i="7" l="1"/>
  <c r="D23" i="7"/>
  <c r="E23" i="7"/>
  <c r="G9" i="7"/>
  <c r="F9" i="7"/>
  <c r="D9" i="7"/>
  <c r="E9" i="7"/>
  <c r="G23" i="7"/>
  <c r="D14" i="7"/>
  <c r="E14" i="7"/>
  <c r="J9" i="7"/>
  <c r="G20" i="7"/>
  <c r="D20" i="7"/>
  <c r="E20" i="7"/>
  <c r="F20" i="7"/>
  <c r="M9" i="7"/>
  <c r="L17" i="7"/>
  <c r="K17" i="7"/>
  <c r="M17" i="7"/>
  <c r="J17" i="7"/>
  <c r="F14" i="7"/>
  <c r="G14" i="7"/>
  <c r="L14" i="7"/>
  <c r="M14" i="7"/>
  <c r="K14" i="7"/>
  <c r="J14" i="7"/>
  <c r="K23" i="7"/>
  <c r="L23" i="7"/>
  <c r="M23" i="7"/>
  <c r="J23" i="7"/>
  <c r="E8" i="7" l="1"/>
  <c r="F8" i="7"/>
  <c r="G8" i="7"/>
  <c r="D8" i="7"/>
  <c r="K9" i="7"/>
  <c r="M20" i="7"/>
  <c r="L20" i="7"/>
  <c r="J20" i="7"/>
  <c r="K20" i="7"/>
  <c r="L9" i="7"/>
  <c r="L8" i="7"/>
  <c r="K8" i="7"/>
  <c r="J8" i="7"/>
  <c r="M8" i="7"/>
  <c r="BO5" i="1"/>
  <c r="BN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R5" i="1"/>
  <c r="BS5" i="1"/>
  <c r="BQ5" i="1"/>
  <c r="BP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H19" i="7" l="1"/>
  <c r="I22" i="7" l="1"/>
  <c r="H22" i="7"/>
  <c r="I19" i="7"/>
  <c r="I13" i="7"/>
  <c r="H13" i="7"/>
  <c r="DI5" i="1" l="1"/>
  <c r="DK5" i="1"/>
  <c r="H24" i="7" l="1"/>
  <c r="H23" i="7"/>
  <c r="H21" i="7"/>
  <c r="H20" i="7"/>
  <c r="H18" i="7"/>
  <c r="I18" i="7" l="1"/>
  <c r="I21" i="7"/>
  <c r="I20" i="7"/>
  <c r="I23" i="7"/>
  <c r="I24" i="7"/>
  <c r="I25" i="7"/>
  <c r="H25" i="7"/>
  <c r="DO5" i="1"/>
  <c r="H11" i="7" l="1"/>
  <c r="H16" i="7"/>
  <c r="H15" i="7"/>
  <c r="H17" i="7"/>
  <c r="H14" i="7"/>
  <c r="H12" i="7"/>
  <c r="H10" i="7"/>
  <c r="H9" i="7"/>
  <c r="H8" i="7"/>
  <c r="DQ5" i="1" l="1"/>
  <c r="I11" i="7"/>
  <c r="I17" i="7"/>
  <c r="I14" i="7"/>
  <c r="I9" i="7"/>
  <c r="I12" i="7"/>
  <c r="I16" i="7"/>
  <c r="I10" i="7"/>
  <c r="I15" i="7"/>
  <c r="I8" i="7"/>
</calcChain>
</file>

<file path=xl/sharedStrings.xml><?xml version="1.0" encoding="utf-8"?>
<sst xmlns="http://schemas.openxmlformats.org/spreadsheetml/2006/main" count="75" uniqueCount="70">
  <si>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</si>
  <si>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</si>
  <si>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</si>
  <si>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</si>
  <si>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</si>
  <si>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</si>
  <si>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</si>
  <si>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</si>
  <si>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</si>
  <si>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</si>
  <si>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</si>
  <si>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</si>
  <si>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</si>
  <si>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</si>
  <si>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</si>
  <si>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</si>
  <si>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</si>
  <si>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</si>
  <si>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</si>
  <si>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</si>
  <si>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</si>
  <si>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</si>
  <si>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</si>
  <si>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</si>
  <si>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</si>
  <si>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</si>
  <si>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</si>
  <si>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</si>
  <si>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</si>
  <si>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</si>
  <si>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</si>
  <si>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</si>
  <si>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</si>
  <si>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</si>
  <si>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สาระที่ 1 จำนวนและการดำเนินการ</t>
  </si>
  <si>
    <t>มฐ ค 1.1</t>
  </si>
  <si>
    <t>มฐ ค 1.2</t>
  </si>
  <si>
    <t>มฐ ค 1.3</t>
  </si>
  <si>
    <t>สาระที่ 2  การวัด</t>
  </si>
  <si>
    <t>มฐ ค 2.1</t>
  </si>
  <si>
    <t>มฐ ค 2.2</t>
  </si>
  <si>
    <t>สาระที่ 3 เรขาคณิต</t>
  </si>
  <si>
    <t>มฐ ค 3.1</t>
  </si>
  <si>
    <t>สาระที่ 4 พีชคณิต</t>
  </si>
  <si>
    <t>มฐ ค 4.1</t>
  </si>
  <si>
    <t>มฐ ค 5.1</t>
  </si>
  <si>
    <t>มฐ ค 5.2</t>
  </si>
  <si>
    <t>ค 2.1</t>
  </si>
  <si>
    <t>ค 2.2</t>
  </si>
  <si>
    <t>ค 1.1</t>
  </si>
  <si>
    <t>ค 1.2</t>
  </si>
  <si>
    <t>ค 1.3</t>
  </si>
  <si>
    <t>ค 3.1</t>
  </si>
  <si>
    <t>ค 4.1</t>
  </si>
  <si>
    <t>ค 5.1</t>
  </si>
  <si>
    <t>ค 5.2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</si>
  <si>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</si>
  <si>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</si>
  <si>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</si>
  <si>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คณิตศาสตร์</t>
  </si>
  <si>
    <t>ชื่อ - สกุล</t>
  </si>
  <si>
    <t>(ไม่ต้องใส่คำนำหน้าชื่อ)</t>
  </si>
  <si>
    <t>ค 1.4</t>
  </si>
  <si>
    <t>ค 3.2</t>
  </si>
  <si>
    <t>ค 4.2</t>
  </si>
  <si>
    <t>มฐ ค 1.4</t>
  </si>
  <si>
    <t>มฐ ค 3.2</t>
  </si>
  <si>
    <t>มฐ ค 4.2</t>
  </si>
  <si>
    <t>รายงานผลการประเมินด้วยข้อสอบกลุ่มสาระการเรียนรู้คณิตศาสตร์
ชั้นประถมศึกษาปีที่ 6  ปีการศึกษา 2562</t>
  </si>
  <si>
    <t>สาระที่ 5 การวิเคราะห์ข้อมูลและความน่าจะเป็น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</si>
</sst>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center" vertical="top" wrapText="1" readingOrder="1"/>
      <protection locked="0"/>
    </xf>
    <xf numFmtId="164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center" vertical="top" wrapText="1" readingOrder="1"/>
      <protection locked="0"/>
    </xf>
    <xf numFmtId="164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64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2" fillId="3" borderId="17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" fillId="8" borderId="1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164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20" xfId="0" applyFont="1" applyBorder="1" applyAlignment="1" applyProtection="1">
      <alignment horizontal="left" vertical="top" wrapText="1" readingOrder="1"/>
      <protection locked="0"/>
    </xf>
    <xf numFmtId="0" fontId="6" fillId="0" borderId="20" xfId="0" applyFont="1" applyBorder="1" applyAlignment="1" applyProtection="1">
      <alignment horizontal="center" vertical="top" wrapText="1" readingOrder="1"/>
      <protection locked="0"/>
    </xf>
    <xf numFmtId="164" fontId="6" fillId="0" borderId="2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20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21" xfId="0" applyNumberFormat="1" applyFont="1" applyBorder="1" applyAlignment="1" applyProtection="1">
      <alignment horizontal="center" vertical="top" wrapText="1" readingOrder="1"/>
      <protection locked="0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0" fillId="0" borderId="0" xfId="0" applyAlignment="1">
      <alignment horizontal="left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"/>
  <sheetViews>
    <sheetView tabSelected="1" zoomScale="91" zoomScaleNormal="91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68" width="4.85546875" style="12" customWidth="1"/>
    <col min="69" max="69" width="5.7109375" style="12" customWidth="1"/>
    <col min="70" max="72" width="4.85546875" style="12" customWidth="1"/>
    <col min="73" max="97" width="4.85546875" style="1" customWidth="1"/>
    <col min="98" max="109" width="4.7109375" style="1" customWidth="1"/>
    <col min="110" max="120" width="7" style="1" customWidth="1"/>
    <col min="121" max="16384" width="9.140625" style="1"/>
  </cols>
  <sheetData>
    <row r="1" spans="1:121" ht="21" x14ac:dyDescent="0.4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4"/>
    </row>
    <row r="2" spans="1:121" ht="21" x14ac:dyDescent="0.45">
      <c r="A2" s="82" t="s">
        <v>7</v>
      </c>
      <c r="B2" s="82"/>
      <c r="C2" s="82"/>
      <c r="D2" s="82"/>
      <c r="E2" s="82"/>
      <c r="F2" s="82"/>
      <c r="G2" s="82"/>
      <c r="H2" s="5" t="s">
        <v>8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" t="s">
        <v>9</v>
      </c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7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</row>
    <row r="3" spans="1:121" ht="21" x14ac:dyDescent="0.45">
      <c r="A3" s="83" t="s">
        <v>0</v>
      </c>
      <c r="B3" s="76" t="s">
        <v>1</v>
      </c>
      <c r="C3" s="76" t="s">
        <v>2</v>
      </c>
      <c r="D3" s="83" t="s">
        <v>3</v>
      </c>
      <c r="E3" s="44"/>
      <c r="F3" s="76" t="s">
        <v>4</v>
      </c>
      <c r="G3" s="76" t="s">
        <v>5</v>
      </c>
      <c r="H3" s="80" t="s">
        <v>6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9" t="s">
        <v>16</v>
      </c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5"/>
      <c r="CT3" s="73" t="s">
        <v>15</v>
      </c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5"/>
    </row>
    <row r="4" spans="1:121" ht="21" x14ac:dyDescent="0.45">
      <c r="A4" s="84"/>
      <c r="B4" s="77"/>
      <c r="C4" s="77"/>
      <c r="D4" s="84"/>
      <c r="E4" s="45" t="s">
        <v>60</v>
      </c>
      <c r="F4" s="77"/>
      <c r="G4" s="77"/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8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18.100000000000001</v>
      </c>
      <c r="Z4" s="8">
        <v>18.2</v>
      </c>
      <c r="AA4" s="8">
        <v>18.3</v>
      </c>
      <c r="AB4" s="8">
        <v>18.399999999999999</v>
      </c>
      <c r="AC4" s="8">
        <v>19.100000000000001</v>
      </c>
      <c r="AD4" s="8">
        <v>19.2</v>
      </c>
      <c r="AE4" s="8">
        <v>19.3</v>
      </c>
      <c r="AF4" s="8">
        <v>19.399999999999999</v>
      </c>
      <c r="AG4" s="8">
        <v>20.100000000000001</v>
      </c>
      <c r="AH4" s="8">
        <v>20.2</v>
      </c>
      <c r="AI4" s="8">
        <v>20.3</v>
      </c>
      <c r="AJ4" s="8">
        <v>20.399999999999999</v>
      </c>
      <c r="AK4" s="8">
        <v>21.1</v>
      </c>
      <c r="AL4" s="8">
        <v>21.2</v>
      </c>
      <c r="AM4" s="8">
        <v>21.3</v>
      </c>
      <c r="AN4" s="8">
        <v>21.4</v>
      </c>
      <c r="AO4" s="8">
        <v>22.1</v>
      </c>
      <c r="AP4" s="8">
        <v>22.2</v>
      </c>
      <c r="AQ4" s="8">
        <v>22.3</v>
      </c>
      <c r="AR4" s="8">
        <v>22.4</v>
      </c>
      <c r="AS4" s="8">
        <v>23</v>
      </c>
      <c r="AT4" s="8">
        <v>24</v>
      </c>
      <c r="AU4" s="8">
        <v>25</v>
      </c>
      <c r="AV4" s="8">
        <v>26</v>
      </c>
      <c r="AW4" s="8">
        <v>27</v>
      </c>
      <c r="AX4" s="8">
        <v>28</v>
      </c>
      <c r="AY4" s="8">
        <v>29</v>
      </c>
      <c r="AZ4" s="8">
        <v>30</v>
      </c>
      <c r="BA4" s="57">
        <v>1</v>
      </c>
      <c r="BB4" s="57">
        <v>2</v>
      </c>
      <c r="BC4" s="57">
        <v>3</v>
      </c>
      <c r="BD4" s="57">
        <v>4</v>
      </c>
      <c r="BE4" s="57">
        <v>5</v>
      </c>
      <c r="BF4" s="57">
        <v>6</v>
      </c>
      <c r="BG4" s="57">
        <v>7</v>
      </c>
      <c r="BH4" s="57">
        <v>8</v>
      </c>
      <c r="BI4" s="57">
        <v>9</v>
      </c>
      <c r="BJ4" s="57">
        <v>10</v>
      </c>
      <c r="BK4" s="57">
        <v>11</v>
      </c>
      <c r="BL4" s="57">
        <v>12</v>
      </c>
      <c r="BM4" s="57">
        <v>13</v>
      </c>
      <c r="BN4" s="57">
        <v>14</v>
      </c>
      <c r="BO4" s="57">
        <v>15</v>
      </c>
      <c r="BP4" s="57">
        <v>16</v>
      </c>
      <c r="BQ4" s="57">
        <v>17</v>
      </c>
      <c r="BR4" s="57">
        <v>18.100000000000001</v>
      </c>
      <c r="BS4" s="57">
        <v>18.2</v>
      </c>
      <c r="BT4" s="57">
        <v>18.3</v>
      </c>
      <c r="BU4" s="57">
        <v>18.399999999999999</v>
      </c>
      <c r="BV4" s="57">
        <v>19.100000000000001</v>
      </c>
      <c r="BW4" s="57">
        <v>19.2</v>
      </c>
      <c r="BX4" s="57">
        <v>19.3</v>
      </c>
      <c r="BY4" s="57">
        <v>19.399999999999999</v>
      </c>
      <c r="BZ4" s="57">
        <v>20.100000000000001</v>
      </c>
      <c r="CA4" s="57">
        <v>20.2</v>
      </c>
      <c r="CB4" s="57">
        <v>20.3</v>
      </c>
      <c r="CC4" s="57">
        <v>20.399999999999999</v>
      </c>
      <c r="CD4" s="57">
        <v>21.1</v>
      </c>
      <c r="CE4" s="57">
        <v>21.2</v>
      </c>
      <c r="CF4" s="57">
        <v>21.3</v>
      </c>
      <c r="CG4" s="57">
        <v>21.4</v>
      </c>
      <c r="CH4" s="57">
        <v>22.1</v>
      </c>
      <c r="CI4" s="57">
        <v>22.2</v>
      </c>
      <c r="CJ4" s="57">
        <v>22.3</v>
      </c>
      <c r="CK4" s="57">
        <v>22.4</v>
      </c>
      <c r="CL4" s="57">
        <v>23</v>
      </c>
      <c r="CM4" s="57">
        <v>24</v>
      </c>
      <c r="CN4" s="57">
        <v>25</v>
      </c>
      <c r="CO4" s="57">
        <v>26</v>
      </c>
      <c r="CP4" s="57">
        <v>27</v>
      </c>
      <c r="CQ4" s="57">
        <v>28</v>
      </c>
      <c r="CR4" s="57">
        <v>29</v>
      </c>
      <c r="CS4" s="57">
        <v>30</v>
      </c>
      <c r="CT4" s="58" t="s">
        <v>49</v>
      </c>
      <c r="CU4" s="59" t="s">
        <v>50</v>
      </c>
      <c r="CV4" s="59" t="s">
        <v>51</v>
      </c>
      <c r="CW4" s="59" t="s">
        <v>62</v>
      </c>
      <c r="CX4" s="59" t="s">
        <v>47</v>
      </c>
      <c r="CY4" s="59" t="s">
        <v>48</v>
      </c>
      <c r="CZ4" s="59" t="s">
        <v>52</v>
      </c>
      <c r="DA4" s="59" t="s">
        <v>63</v>
      </c>
      <c r="DB4" s="59" t="s">
        <v>53</v>
      </c>
      <c r="DC4" s="59" t="s">
        <v>64</v>
      </c>
      <c r="DD4" s="59" t="s">
        <v>54</v>
      </c>
      <c r="DE4" s="59" t="s">
        <v>55</v>
      </c>
      <c r="DF4" s="59" t="s">
        <v>12</v>
      </c>
      <c r="DG4" s="59" t="s">
        <v>11</v>
      </c>
      <c r="DH4" s="59" t="s">
        <v>13</v>
      </c>
      <c r="DI4" s="59" t="s">
        <v>11</v>
      </c>
      <c r="DJ4" s="59" t="s">
        <v>14</v>
      </c>
      <c r="DK4" s="59" t="s">
        <v>11</v>
      </c>
      <c r="DL4" s="59" t="s">
        <v>56</v>
      </c>
      <c r="DM4" s="59" t="s">
        <v>11</v>
      </c>
      <c r="DN4" s="59" t="s">
        <v>57</v>
      </c>
      <c r="DO4" s="59" t="s">
        <v>11</v>
      </c>
      <c r="DP4" s="59" t="s">
        <v>10</v>
      </c>
      <c r="DQ4" s="59" t="s">
        <v>11</v>
      </c>
    </row>
    <row r="5" spans="1:121" ht="23.25" x14ac:dyDescent="0.5">
      <c r="A5" s="85"/>
      <c r="B5" s="78"/>
      <c r="C5" s="78"/>
      <c r="D5" s="85"/>
      <c r="E5" s="54" t="s">
        <v>61</v>
      </c>
      <c r="F5" s="78"/>
      <c r="G5" s="78"/>
      <c r="H5" s="51">
        <v>4</v>
      </c>
      <c r="I5" s="51">
        <v>4</v>
      </c>
      <c r="J5" s="51">
        <v>1</v>
      </c>
      <c r="K5" s="51">
        <v>4</v>
      </c>
      <c r="L5" s="51">
        <v>1</v>
      </c>
      <c r="M5" s="51">
        <v>3</v>
      </c>
      <c r="N5" s="51">
        <v>3</v>
      </c>
      <c r="O5" s="51">
        <v>3</v>
      </c>
      <c r="P5" s="51">
        <v>1</v>
      </c>
      <c r="Q5" s="51">
        <v>1</v>
      </c>
      <c r="R5" s="51">
        <v>2</v>
      </c>
      <c r="S5" s="51">
        <v>3</v>
      </c>
      <c r="T5" s="51">
        <v>4</v>
      </c>
      <c r="U5" s="51">
        <v>2</v>
      </c>
      <c r="V5" s="51">
        <v>4</v>
      </c>
      <c r="W5" s="51">
        <v>2</v>
      </c>
      <c r="X5" s="51">
        <v>2</v>
      </c>
      <c r="Y5" s="52">
        <v>2</v>
      </c>
      <c r="Z5" s="52">
        <v>1</v>
      </c>
      <c r="AA5" s="52">
        <v>2</v>
      </c>
      <c r="AB5" s="52">
        <v>1</v>
      </c>
      <c r="AC5" s="52">
        <v>2</v>
      </c>
      <c r="AD5" s="52">
        <v>1</v>
      </c>
      <c r="AE5" s="52">
        <v>1</v>
      </c>
      <c r="AF5" s="52">
        <v>2</v>
      </c>
      <c r="AG5" s="52">
        <v>2</v>
      </c>
      <c r="AH5" s="52">
        <v>2</v>
      </c>
      <c r="AI5" s="52">
        <v>1</v>
      </c>
      <c r="AJ5" s="52">
        <v>1</v>
      </c>
      <c r="AK5" s="52">
        <v>2</v>
      </c>
      <c r="AL5" s="52">
        <v>1</v>
      </c>
      <c r="AM5" s="52">
        <v>1</v>
      </c>
      <c r="AN5" s="52">
        <v>2</v>
      </c>
      <c r="AO5" s="52">
        <v>2</v>
      </c>
      <c r="AP5" s="52">
        <v>2</v>
      </c>
      <c r="AQ5" s="52">
        <v>1</v>
      </c>
      <c r="AR5" s="52">
        <v>1</v>
      </c>
      <c r="AS5" s="53">
        <v>3</v>
      </c>
      <c r="AT5" s="53">
        <v>3</v>
      </c>
      <c r="AU5" s="53">
        <v>3</v>
      </c>
      <c r="AV5" s="53">
        <v>3</v>
      </c>
      <c r="AW5" s="53">
        <v>3</v>
      </c>
      <c r="AX5" s="53">
        <v>3</v>
      </c>
      <c r="AY5" s="53">
        <v>3</v>
      </c>
      <c r="AZ5" s="56">
        <v>8</v>
      </c>
      <c r="BA5" s="38">
        <f>IF(H5=4,3,0)</f>
        <v>3</v>
      </c>
      <c r="BB5" s="38">
        <f>IF(I5=4,3,0)</f>
        <v>3</v>
      </c>
      <c r="BC5" s="38">
        <f>IF(J5=1,3,0)</f>
        <v>3</v>
      </c>
      <c r="BD5" s="38">
        <f>IF(K5=4,3,0)</f>
        <v>3</v>
      </c>
      <c r="BE5" s="38">
        <f>IF(L5=1,3,0)</f>
        <v>3</v>
      </c>
      <c r="BF5" s="38">
        <f>IF(M5=3,3,0)</f>
        <v>3</v>
      </c>
      <c r="BG5" s="38">
        <f>IF(N5=3,3,0)</f>
        <v>3</v>
      </c>
      <c r="BH5" s="38">
        <f>IF(O5=3,3,0)</f>
        <v>3</v>
      </c>
      <c r="BI5" s="38">
        <f>IF(P5=1,3,0)</f>
        <v>3</v>
      </c>
      <c r="BJ5" s="38">
        <f>IF(Q5=1,3,0)</f>
        <v>3</v>
      </c>
      <c r="BK5" s="38">
        <f>IF(R5=2,3,0)</f>
        <v>3</v>
      </c>
      <c r="BL5" s="38">
        <f>IF(S5=3,3,0)</f>
        <v>3</v>
      </c>
      <c r="BM5" s="38">
        <f>IF(T5=4,3,0)</f>
        <v>3</v>
      </c>
      <c r="BN5" s="38">
        <f>IF(U5=2,3,0)</f>
        <v>3</v>
      </c>
      <c r="BO5" s="38">
        <f>IF(V5=4,3,0)</f>
        <v>3</v>
      </c>
      <c r="BP5" s="38">
        <f>IF(W5=2,3,0)</f>
        <v>3</v>
      </c>
      <c r="BQ5" s="38">
        <f>IF(X5=2,3,0)</f>
        <v>3</v>
      </c>
      <c r="BR5" s="38">
        <f>IF(Y5=2,1,0)</f>
        <v>1</v>
      </c>
      <c r="BS5" s="38">
        <f>IF(Z5=1,1,0)</f>
        <v>1</v>
      </c>
      <c r="BT5" s="38">
        <f>IF(AA5=2,1,0)</f>
        <v>1</v>
      </c>
      <c r="BU5" s="38">
        <f>IF(AB5=1,1,0)</f>
        <v>1</v>
      </c>
      <c r="BV5" s="38">
        <f>IF(AC5=2,1,0)</f>
        <v>1</v>
      </c>
      <c r="BW5" s="38">
        <f>IF(AD5=1,1,0)</f>
        <v>1</v>
      </c>
      <c r="BX5" s="38">
        <f>IF(AE5=1,1,0)</f>
        <v>1</v>
      </c>
      <c r="BY5" s="38">
        <f>IF(AF5=2,1,0)</f>
        <v>1</v>
      </c>
      <c r="BZ5" s="38">
        <f>IF(AG5=2,1,0)</f>
        <v>1</v>
      </c>
      <c r="CA5" s="38">
        <f>IF(AH5=2,1,0)</f>
        <v>1</v>
      </c>
      <c r="CB5" s="38">
        <f>IF(AI5=1,1,0)</f>
        <v>1</v>
      </c>
      <c r="CC5" s="38">
        <f>IF(AJ5=1,1,0)</f>
        <v>1</v>
      </c>
      <c r="CD5" s="38">
        <f>IF(AK5=2,1,0)</f>
        <v>1</v>
      </c>
      <c r="CE5" s="38">
        <f>IF(AL5=1,1,0)</f>
        <v>1</v>
      </c>
      <c r="CF5" s="38">
        <f>IF(AM5=1,1,0)</f>
        <v>1</v>
      </c>
      <c r="CG5" s="38">
        <f>IF(AN5=2,1,0)</f>
        <v>1</v>
      </c>
      <c r="CH5" s="38">
        <f>IF(AO5=2,1,0)</f>
        <v>1</v>
      </c>
      <c r="CI5" s="38">
        <f>IF(AP5=2,1,0)</f>
        <v>1</v>
      </c>
      <c r="CJ5" s="38">
        <f>IF(AQ5=1,1,0)</f>
        <v>1</v>
      </c>
      <c r="CK5" s="38">
        <f>IF(AR5=1,1,0)</f>
        <v>1</v>
      </c>
      <c r="CL5" s="38">
        <f t="shared" ref="CL5:CS5" si="0">AS5</f>
        <v>3</v>
      </c>
      <c r="CM5" s="38">
        <f t="shared" si="0"/>
        <v>3</v>
      </c>
      <c r="CN5" s="38">
        <f t="shared" si="0"/>
        <v>3</v>
      </c>
      <c r="CO5" s="38">
        <f t="shared" si="0"/>
        <v>3</v>
      </c>
      <c r="CP5" s="38">
        <f t="shared" si="0"/>
        <v>3</v>
      </c>
      <c r="CQ5" s="38">
        <f t="shared" si="0"/>
        <v>3</v>
      </c>
      <c r="CR5" s="38">
        <f t="shared" si="0"/>
        <v>3</v>
      </c>
      <c r="CS5" s="38">
        <f t="shared" si="0"/>
        <v>8</v>
      </c>
      <c r="CT5" s="39">
        <f>SUM(BA5,BB5,BC5)</f>
        <v>9</v>
      </c>
      <c r="CU5" s="39">
        <f>SUM(BD5,BE5,BR5,BS5,BT5,BU5,BV5,BW5,BX5,BY5,CL5,CM5,CS5)</f>
        <v>28</v>
      </c>
      <c r="CV5" s="39">
        <f>SUM(BF5)</f>
        <v>3</v>
      </c>
      <c r="CW5" s="39">
        <f>SUM(BG5,CN5)</f>
        <v>6</v>
      </c>
      <c r="CX5" s="39">
        <f>SUM(BH5,BZ5,CA5,CB5,CC5)</f>
        <v>7</v>
      </c>
      <c r="CY5" s="39">
        <f>SUM(BI5,BJ5,BK5,BL5,CO5,CP5)</f>
        <v>18</v>
      </c>
      <c r="CZ5" s="39">
        <f>SUM(BM5,BN5)</f>
        <v>6</v>
      </c>
      <c r="DA5" s="39">
        <f>SUM(BO5)</f>
        <v>3</v>
      </c>
      <c r="DB5" s="39">
        <f>SUM(CQ5)</f>
        <v>3</v>
      </c>
      <c r="DC5" s="39">
        <f>SUM(BP5,CD5,CE5,CF5,CG5)</f>
        <v>7</v>
      </c>
      <c r="DD5" s="39">
        <f>SUM(BQ5,CR5)</f>
        <v>6</v>
      </c>
      <c r="DE5" s="39">
        <f>SUM(CH5,CI5,CJ5,CK5)</f>
        <v>4</v>
      </c>
      <c r="DF5" s="40">
        <f>SUM(CT5,CU5,CV5,CW5)</f>
        <v>46</v>
      </c>
      <c r="DG5" s="41" t="str">
        <f>IF(DF5&lt;11.5,"ปรับปรุง",IF(DF5&lt;23,"พอใช้",IF(DF5&lt;34.5,"ดี",IF(DF5&gt;=34.5,"ดีมาก"))))</f>
        <v>ดีมาก</v>
      </c>
      <c r="DH5" s="41">
        <f>SUM(CX5,CY5)</f>
        <v>25</v>
      </c>
      <c r="DI5" s="41" t="str">
        <f>IF(DH5&lt;6.25,"ปรับปรุง",IF(DH5&lt;12.5,"พอใช้",IF(DH5&lt;18.75,"ดี",IF(DH5&gt;=18.75,"ดีมาก"))))</f>
        <v>ดีมาก</v>
      </c>
      <c r="DJ5" s="42">
        <f>SUM(CZ5,DA5)</f>
        <v>9</v>
      </c>
      <c r="DK5" s="41" t="str">
        <f>IF(DJ5&lt;2.25,"ปรับปรุง",IF(DJ5&lt;4.5,"พอใช้",IF(DJ5&lt;6.75,"ดี",IF(DJ5&gt;=6.75,"ดีมาก"))))</f>
        <v>ดีมาก</v>
      </c>
      <c r="DL5" s="42">
        <f>SUM(DB5,DC5)</f>
        <v>10</v>
      </c>
      <c r="DM5" s="41" t="str">
        <f>IF(DL5&lt;2.5,"ปรับปรุง",IF(DL5&lt;5,"พอใช้",IF(DL5&lt;7.5,"ดี",IF(DL5&gt;=7.5,"ดีมาก"))))</f>
        <v>ดีมาก</v>
      </c>
      <c r="DN5" s="42">
        <f>SUM(DD5,DE5)</f>
        <v>10</v>
      </c>
      <c r="DO5" s="41" t="str">
        <f>IF(DN5&lt;2.5,"ปรับปรุง",IF(DN5&lt;5,"พอใช้",IF(DN5&lt;7.5,"ดี",IF(DN5&gt;=7.5,"ดีมาก"))))</f>
        <v>ดีมาก</v>
      </c>
      <c r="DP5" s="42">
        <f>SUM(DF5,DH5,DJ5,DL5,DN5)</f>
        <v>100</v>
      </c>
      <c r="DQ5" s="43" t="str">
        <f>IF(DP5&lt;25,"ปรับปรุง",IF(DP5&lt;50,"พอใช้",IF(DP5&lt;75,"ดี",IF(DP5&gt;=75,"ดีมาก"))))</f>
        <v>ดีมาก</v>
      </c>
    </row>
    <row r="6" spans="1:121" s="50" customFormat="1" ht="23.25" x14ac:dyDescent="0.5">
      <c r="A6" s="46"/>
      <c r="B6" s="47"/>
      <c r="C6" s="47"/>
      <c r="D6" s="46"/>
      <c r="E6" s="46"/>
      <c r="F6" s="47"/>
      <c r="G6" s="48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40"/>
      <c r="DG6" s="41"/>
      <c r="DH6" s="41"/>
      <c r="DI6" s="41"/>
      <c r="DJ6" s="42"/>
      <c r="DK6" s="41"/>
      <c r="DL6" s="42"/>
      <c r="DM6" s="41"/>
      <c r="DN6" s="42"/>
      <c r="DO6" s="41"/>
      <c r="DP6" s="42"/>
      <c r="DQ6" s="43"/>
    </row>
    <row r="7" spans="1:121" s="50" customFormat="1" ht="23.25" x14ac:dyDescent="0.5">
      <c r="A7" s="46"/>
      <c r="B7" s="47"/>
      <c r="C7" s="47"/>
      <c r="D7" s="46"/>
      <c r="E7" s="46"/>
      <c r="F7" s="47"/>
      <c r="G7" s="4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40"/>
      <c r="DG7" s="41"/>
      <c r="DH7" s="41"/>
      <c r="DI7" s="41"/>
      <c r="DJ7" s="42"/>
      <c r="DK7" s="41"/>
      <c r="DL7" s="42"/>
      <c r="DM7" s="41"/>
      <c r="DN7" s="42"/>
      <c r="DO7" s="41"/>
      <c r="DP7" s="42"/>
      <c r="DQ7" s="43"/>
    </row>
    <row r="8" spans="1:121" s="50" customFormat="1" ht="23.25" x14ac:dyDescent="0.5">
      <c r="A8" s="46"/>
      <c r="B8" s="47"/>
      <c r="C8" s="47"/>
      <c r="D8" s="46"/>
      <c r="E8" s="46"/>
      <c r="F8" s="47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40"/>
      <c r="DG8" s="41"/>
      <c r="DH8" s="41"/>
      <c r="DI8" s="41"/>
      <c r="DJ8" s="42"/>
      <c r="DK8" s="41"/>
      <c r="DL8" s="42"/>
      <c r="DM8" s="41"/>
      <c r="DN8" s="42"/>
      <c r="DO8" s="41"/>
      <c r="DP8" s="42"/>
      <c r="DQ8" s="43"/>
    </row>
    <row r="9" spans="1:121" s="50" customFormat="1" ht="23.25" x14ac:dyDescent="0.5">
      <c r="A9" s="46"/>
      <c r="B9" s="47"/>
      <c r="C9" s="47"/>
      <c r="D9" s="46"/>
      <c r="E9" s="46"/>
      <c r="F9" s="47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40"/>
      <c r="DG9" s="41"/>
      <c r="DH9" s="41"/>
      <c r="DI9" s="41"/>
      <c r="DJ9" s="42"/>
      <c r="DK9" s="41"/>
      <c r="DL9" s="42"/>
      <c r="DM9" s="41"/>
      <c r="DN9" s="42"/>
      <c r="DO9" s="41"/>
      <c r="DP9" s="42"/>
      <c r="DQ9" s="43"/>
    </row>
    <row r="10" spans="1:121" s="50" customFormat="1" ht="23.25" x14ac:dyDescent="0.5">
      <c r="A10" s="46"/>
      <c r="B10" s="47"/>
      <c r="C10" s="47"/>
      <c r="D10" s="46"/>
      <c r="E10" s="46"/>
      <c r="F10" s="47"/>
      <c r="G10" s="48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40"/>
      <c r="DG10" s="41"/>
      <c r="DH10" s="41"/>
      <c r="DI10" s="41"/>
      <c r="DJ10" s="42"/>
      <c r="DK10" s="41"/>
      <c r="DL10" s="42"/>
      <c r="DM10" s="41"/>
      <c r="DN10" s="42"/>
      <c r="DO10" s="41"/>
      <c r="DP10" s="42"/>
      <c r="DQ10" s="43"/>
    </row>
    <row r="11" spans="1:121" ht="23.25" x14ac:dyDescent="0.5">
      <c r="A11" s="10"/>
      <c r="B11" s="11"/>
      <c r="C11" s="11"/>
      <c r="D11" s="10"/>
      <c r="E11" s="10"/>
      <c r="F11" s="11"/>
      <c r="G11" s="17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40"/>
      <c r="DG11" s="41"/>
      <c r="DH11" s="41"/>
      <c r="DI11" s="41"/>
      <c r="DJ11" s="42"/>
      <c r="DK11" s="41"/>
      <c r="DL11" s="42"/>
      <c r="DM11" s="41"/>
      <c r="DN11" s="42"/>
      <c r="DO11" s="41"/>
      <c r="DP11" s="42"/>
      <c r="DQ11" s="43"/>
    </row>
    <row r="12" spans="1:121" ht="23.25" x14ac:dyDescent="0.5">
      <c r="A12" s="10"/>
      <c r="B12" s="11"/>
      <c r="C12" s="11"/>
      <c r="D12" s="10"/>
      <c r="E12" s="10"/>
      <c r="F12" s="11"/>
      <c r="G12" s="1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40"/>
      <c r="DG12" s="41"/>
      <c r="DH12" s="41"/>
      <c r="DI12" s="41"/>
      <c r="DJ12" s="42"/>
      <c r="DK12" s="41"/>
      <c r="DL12" s="42"/>
      <c r="DM12" s="41"/>
      <c r="DN12" s="42"/>
      <c r="DO12" s="41"/>
      <c r="DP12" s="42"/>
      <c r="DQ12" s="43"/>
    </row>
    <row r="13" spans="1:121" ht="23.25" x14ac:dyDescent="0.5">
      <c r="A13" s="10"/>
      <c r="B13" s="11"/>
      <c r="C13" s="11"/>
      <c r="D13" s="10"/>
      <c r="E13" s="10"/>
      <c r="F13" s="11"/>
      <c r="G13" s="17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40"/>
      <c r="DG13" s="41"/>
      <c r="DH13" s="41"/>
      <c r="DI13" s="41"/>
      <c r="DJ13" s="42"/>
      <c r="DK13" s="41"/>
      <c r="DL13" s="42"/>
      <c r="DM13" s="41"/>
      <c r="DN13" s="42"/>
      <c r="DO13" s="41"/>
      <c r="DP13" s="42"/>
      <c r="DQ13" s="43"/>
    </row>
    <row r="14" spans="1:121" ht="23.25" x14ac:dyDescent="0.5">
      <c r="A14" s="10"/>
      <c r="B14" s="11"/>
      <c r="C14" s="11"/>
      <c r="D14" s="10"/>
      <c r="E14" s="10"/>
      <c r="F14" s="11"/>
      <c r="G14" s="17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40"/>
      <c r="DG14" s="41"/>
      <c r="DH14" s="41"/>
      <c r="DI14" s="41"/>
      <c r="DJ14" s="42"/>
      <c r="DK14" s="41"/>
      <c r="DL14" s="42"/>
      <c r="DM14" s="41"/>
      <c r="DN14" s="42"/>
      <c r="DO14" s="41"/>
      <c r="DP14" s="42"/>
      <c r="DQ14" s="43"/>
    </row>
    <row r="15" spans="1:121" ht="23.25" x14ac:dyDescent="0.5">
      <c r="A15" s="10"/>
      <c r="B15" s="11"/>
      <c r="C15" s="11"/>
      <c r="D15" s="10"/>
      <c r="E15" s="10"/>
      <c r="F15" s="11"/>
      <c r="G15" s="17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40"/>
      <c r="DG15" s="41"/>
      <c r="DH15" s="41"/>
      <c r="DI15" s="41"/>
      <c r="DJ15" s="42"/>
      <c r="DK15" s="41"/>
      <c r="DL15" s="42"/>
      <c r="DM15" s="41"/>
      <c r="DN15" s="42"/>
      <c r="DO15" s="41"/>
      <c r="DP15" s="42"/>
      <c r="DQ15" s="43"/>
    </row>
    <row r="16" spans="1:121" ht="23.25" x14ac:dyDescent="0.5"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40"/>
      <c r="DG16" s="41"/>
      <c r="DH16" s="41"/>
      <c r="DI16" s="41"/>
      <c r="DJ16" s="42"/>
      <c r="DK16" s="41"/>
      <c r="DL16" s="42"/>
      <c r="DM16" s="41"/>
      <c r="DN16" s="42"/>
      <c r="DO16" s="41"/>
      <c r="DP16" s="42"/>
      <c r="DQ16" s="43"/>
    </row>
    <row r="17" spans="8:121" ht="23.25" x14ac:dyDescent="0.5"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40"/>
      <c r="DG17" s="41"/>
      <c r="DH17" s="41"/>
      <c r="DI17" s="41"/>
      <c r="DJ17" s="42"/>
      <c r="DK17" s="41"/>
      <c r="DL17" s="42"/>
      <c r="DM17" s="41"/>
      <c r="DN17" s="42"/>
      <c r="DO17" s="41"/>
      <c r="DP17" s="42"/>
      <c r="DQ17" s="43"/>
    </row>
    <row r="18" spans="8:121" ht="23.25" x14ac:dyDescent="0.5"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40"/>
      <c r="DG18" s="41"/>
      <c r="DH18" s="41"/>
      <c r="DI18" s="41"/>
      <c r="DJ18" s="42"/>
      <c r="DK18" s="41"/>
      <c r="DL18" s="42"/>
      <c r="DM18" s="41"/>
      <c r="DN18" s="42"/>
      <c r="DO18" s="41"/>
      <c r="DP18" s="42"/>
      <c r="DQ18" s="43"/>
    </row>
    <row r="19" spans="8:121" ht="23.25" x14ac:dyDescent="0.5"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40"/>
      <c r="DG19" s="41"/>
      <c r="DH19" s="41"/>
      <c r="DI19" s="41"/>
      <c r="DJ19" s="42"/>
      <c r="DK19" s="41"/>
      <c r="DL19" s="42"/>
      <c r="DM19" s="41"/>
      <c r="DN19" s="42"/>
      <c r="DO19" s="41"/>
      <c r="DP19" s="42"/>
      <c r="DQ19" s="43"/>
    </row>
    <row r="20" spans="8:121" ht="23.25" x14ac:dyDescent="0.5"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40"/>
      <c r="DG20" s="41"/>
      <c r="DH20" s="41"/>
      <c r="DI20" s="41"/>
      <c r="DJ20" s="42"/>
      <c r="DK20" s="41"/>
      <c r="DL20" s="42"/>
      <c r="DM20" s="41"/>
      <c r="DN20" s="42"/>
      <c r="DO20" s="41"/>
      <c r="DP20" s="42"/>
      <c r="DQ20" s="43"/>
    </row>
    <row r="21" spans="8:121" ht="23.25" x14ac:dyDescent="0.5"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40"/>
      <c r="DG21" s="41"/>
      <c r="DH21" s="41"/>
      <c r="DI21" s="41"/>
      <c r="DJ21" s="42"/>
      <c r="DK21" s="41"/>
      <c r="DL21" s="42"/>
      <c r="DM21" s="41"/>
      <c r="DN21" s="42"/>
      <c r="DO21" s="41"/>
      <c r="DP21" s="42"/>
      <c r="DQ21" s="43"/>
    </row>
    <row r="22" spans="8:121" ht="23.25" x14ac:dyDescent="0.5"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40"/>
      <c r="DG22" s="41"/>
      <c r="DH22" s="41"/>
      <c r="DI22" s="41"/>
      <c r="DJ22" s="42"/>
      <c r="DK22" s="41"/>
      <c r="DL22" s="42"/>
      <c r="DM22" s="41"/>
      <c r="DN22" s="42"/>
      <c r="DO22" s="41"/>
      <c r="DP22" s="42"/>
      <c r="DQ22" s="43"/>
    </row>
    <row r="23" spans="8:121" ht="23.25" x14ac:dyDescent="0.5"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40"/>
      <c r="DG23" s="41"/>
      <c r="DH23" s="41"/>
      <c r="DI23" s="41"/>
      <c r="DJ23" s="42"/>
      <c r="DK23" s="41"/>
      <c r="DL23" s="42"/>
      <c r="DM23" s="41"/>
      <c r="DN23" s="42"/>
      <c r="DO23" s="41"/>
      <c r="DP23" s="42"/>
      <c r="DQ23" s="43"/>
    </row>
    <row r="24" spans="8:121" ht="23.25" x14ac:dyDescent="0.5"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40"/>
      <c r="DG24" s="41"/>
      <c r="DH24" s="41"/>
      <c r="DI24" s="41"/>
      <c r="DJ24" s="42"/>
      <c r="DK24" s="41"/>
      <c r="DL24" s="42"/>
      <c r="DM24" s="41"/>
      <c r="DN24" s="42"/>
      <c r="DO24" s="41"/>
      <c r="DP24" s="42"/>
      <c r="DQ24" s="43"/>
    </row>
    <row r="25" spans="8:121" ht="23.25" x14ac:dyDescent="0.5"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40"/>
      <c r="DG25" s="41"/>
      <c r="DH25" s="41"/>
      <c r="DI25" s="41"/>
      <c r="DJ25" s="42"/>
      <c r="DK25" s="41"/>
      <c r="DL25" s="42"/>
      <c r="DM25" s="41"/>
      <c r="DN25" s="42"/>
      <c r="DO25" s="41"/>
      <c r="DP25" s="42"/>
      <c r="DQ25" s="43"/>
    </row>
    <row r="26" spans="8:121" ht="23.25" x14ac:dyDescent="0.5"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40"/>
      <c r="DG26" s="41"/>
      <c r="DH26" s="41"/>
      <c r="DI26" s="41"/>
      <c r="DJ26" s="42"/>
      <c r="DK26" s="41"/>
      <c r="DL26" s="42"/>
      <c r="DM26" s="41"/>
      <c r="DN26" s="42"/>
      <c r="DO26" s="41"/>
      <c r="DP26" s="42"/>
      <c r="DQ26" s="43"/>
    </row>
    <row r="27" spans="8:121" ht="23.25" x14ac:dyDescent="0.5"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40"/>
      <c r="DG27" s="41"/>
      <c r="DH27" s="41"/>
      <c r="DI27" s="41"/>
      <c r="DJ27" s="42"/>
      <c r="DK27" s="41"/>
      <c r="DL27" s="42"/>
      <c r="DM27" s="41"/>
      <c r="DN27" s="42"/>
      <c r="DO27" s="41"/>
      <c r="DP27" s="42"/>
      <c r="DQ27" s="43"/>
    </row>
    <row r="28" spans="8:121" ht="23.25" x14ac:dyDescent="0.5"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40"/>
      <c r="DG28" s="41"/>
      <c r="DH28" s="41"/>
      <c r="DI28" s="41"/>
      <c r="DJ28" s="42"/>
      <c r="DK28" s="41"/>
      <c r="DL28" s="42"/>
      <c r="DM28" s="41"/>
      <c r="DN28" s="42"/>
      <c r="DO28" s="41"/>
      <c r="DP28" s="42"/>
      <c r="DQ28" s="43"/>
    </row>
    <row r="29" spans="8:121" ht="23.25" x14ac:dyDescent="0.5"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40"/>
      <c r="DG29" s="41"/>
      <c r="DH29" s="41"/>
      <c r="DI29" s="41"/>
      <c r="DJ29" s="42"/>
      <c r="DK29" s="41"/>
      <c r="DL29" s="42"/>
      <c r="DM29" s="41"/>
      <c r="DN29" s="42"/>
      <c r="DO29" s="41"/>
      <c r="DP29" s="42"/>
      <c r="DQ29" s="43"/>
    </row>
    <row r="30" spans="8:121" ht="23.25" x14ac:dyDescent="0.5"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40"/>
      <c r="DG30" s="41"/>
      <c r="DH30" s="41"/>
      <c r="DI30" s="41"/>
      <c r="DJ30" s="42"/>
      <c r="DK30" s="41"/>
      <c r="DL30" s="42"/>
      <c r="DM30" s="41"/>
      <c r="DN30" s="42"/>
      <c r="DO30" s="41"/>
      <c r="DP30" s="42"/>
      <c r="DQ30" s="43"/>
    </row>
  </sheetData>
  <mergeCells count="10">
    <mergeCell ref="CT3:DQ3"/>
    <mergeCell ref="F3:F5"/>
    <mergeCell ref="G3:G5"/>
    <mergeCell ref="A1:AZ1"/>
    <mergeCell ref="H3:AZ3"/>
    <mergeCell ref="A2:G2"/>
    <mergeCell ref="A3:A5"/>
    <mergeCell ref="B3:B5"/>
    <mergeCell ref="C3:C5"/>
    <mergeCell ref="D3:D5"/>
  </mergeCells>
  <dataValidations count="2">
    <dataValidation type="whole" allowBlank="1" showInputMessage="1" showErrorMessage="1" errorTitle="กรอกข้อมูลผิด" error="กรอกคะแนนผิด คะแนนที่ถูก คือ 0, 3" sqref="AS1:AY5 AS1741:AS1048576 AT322:AY1048576">
      <formula1>0</formula1>
      <formula2>3</formula2>
    </dataValidation>
    <dataValidation type="decimal" allowBlank="1" showInputMessage="1" showErrorMessage="1" errorTitle="กรอกคะแนนผิด" error="กรอกคะแนนผิด คะแนนที่ถูกคือ 0, 0.5, 0.75, 1, 1.25, 1.5, 1.75, 2,...,8" sqref="AZ1:AZ5 AZ322:AZ1048576">
      <formula1>0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4" zoomScale="115" zoomScaleNormal="115" workbookViewId="0">
      <selection activeCell="B8" sqref="B8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9" customHeight="1" x14ac:dyDescent="0.6">
      <c r="A1" s="98" t="s">
        <v>68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21.2" customHeight="1" x14ac:dyDescent="0.25">
      <c r="A2" s="86"/>
      <c r="B2" s="87"/>
      <c r="C2" s="87"/>
      <c r="D2" s="87"/>
      <c r="E2" s="87"/>
      <c r="F2" s="87"/>
      <c r="K2" s="87"/>
      <c r="L2" s="87"/>
      <c r="M2" s="87"/>
    </row>
    <row r="3" spans="1:13" ht="21.2" customHeight="1" x14ac:dyDescent="0.25">
      <c r="A3" s="86" t="s">
        <v>30</v>
      </c>
      <c r="B3" s="87"/>
      <c r="C3" s="87"/>
      <c r="D3" s="87"/>
      <c r="E3" s="87"/>
      <c r="F3" s="87"/>
      <c r="G3" s="99" t="s">
        <v>33</v>
      </c>
      <c r="H3" s="87"/>
      <c r="I3" s="87"/>
      <c r="J3" s="87"/>
      <c r="K3" s="87"/>
      <c r="L3" s="87"/>
      <c r="M3" s="87"/>
    </row>
    <row r="4" spans="1:13" ht="21.2" customHeight="1" x14ac:dyDescent="0.25">
      <c r="A4" s="86" t="s">
        <v>31</v>
      </c>
      <c r="B4" s="87"/>
      <c r="C4" s="87"/>
      <c r="D4" s="87"/>
      <c r="E4" s="87"/>
      <c r="F4" s="87"/>
      <c r="G4" s="86" t="s">
        <v>58</v>
      </c>
      <c r="H4" s="88"/>
      <c r="I4" s="88"/>
      <c r="J4" s="88"/>
      <c r="K4" s="88"/>
      <c r="L4" s="88"/>
      <c r="M4" s="88"/>
    </row>
    <row r="6" spans="1:13" ht="24" customHeight="1" x14ac:dyDescent="0.25">
      <c r="A6" s="97" t="s">
        <v>17</v>
      </c>
      <c r="B6" s="97" t="s">
        <v>18</v>
      </c>
      <c r="C6" s="97" t="s">
        <v>19</v>
      </c>
      <c r="D6" s="97" t="s">
        <v>20</v>
      </c>
      <c r="E6" s="97" t="s">
        <v>21</v>
      </c>
      <c r="F6" s="97" t="s">
        <v>22</v>
      </c>
      <c r="G6" s="89" t="s">
        <v>32</v>
      </c>
      <c r="H6" s="91" t="s">
        <v>23</v>
      </c>
      <c r="I6" s="93" t="s">
        <v>24</v>
      </c>
      <c r="J6" s="94" t="s">
        <v>25</v>
      </c>
      <c r="K6" s="95"/>
      <c r="L6" s="95"/>
      <c r="M6" s="96"/>
    </row>
    <row r="7" spans="1:13" ht="30" customHeight="1" x14ac:dyDescent="0.25">
      <c r="A7" s="92"/>
      <c r="B7" s="92"/>
      <c r="C7" s="92"/>
      <c r="D7" s="92"/>
      <c r="E7" s="92"/>
      <c r="F7" s="92"/>
      <c r="G7" s="90"/>
      <c r="H7" s="92"/>
      <c r="I7" s="92"/>
      <c r="J7" s="20" t="s">
        <v>26</v>
      </c>
      <c r="K7" s="21" t="s">
        <v>27</v>
      </c>
      <c r="L7" s="21" t="s">
        <v>28</v>
      </c>
      <c r="M7" s="21" t="s">
        <v>29</v>
      </c>
    </row>
    <row r="8" spans="1:13" ht="18.75" customHeight="1" x14ac:dyDescent="0.25">
      <c r="A8" s="31" t="s">
        <v>59</v>
      </c>
      <c r="B8" s="32">
        <v>25</v>
      </c>
      <c r="C8" s="32">
        <v>100</v>
      </c>
      <c r="D8" s="67">
        <f>MIN(บันทึกและรายงานผลรายคน!DP6:DP30)</f>
        <v>0</v>
      </c>
      <c r="E8" s="67">
        <f>MAX(บันทึกและรายงานผลรายคน!DP6:DP30)</f>
        <v>0</v>
      </c>
      <c r="F8" s="33" t="e">
        <f>AVERAGE(บันทึกและรายงานผลรายคน!DP6:DP30)</f>
        <v>#DIV/0!</v>
      </c>
      <c r="G8" s="33" t="e">
        <f>STDEV(บันทึกและรายงานผลรายคน!DP6:DP30)</f>
        <v>#DIV/0!</v>
      </c>
      <c r="H8" s="33" t="e">
        <f>(F8/C8)*100</f>
        <v>#DIV/0!</v>
      </c>
      <c r="I8" s="33" t="e">
        <f>(G8/F8)*100</f>
        <v>#DIV/0!</v>
      </c>
      <c r="J8" s="33">
        <f>(COUNTIF(บันทึกและรายงานผลรายคน!DQ6:DQ30,"ปรับปรุง")/B8)*100</f>
        <v>0</v>
      </c>
      <c r="K8" s="33">
        <f>(COUNTIF(บันทึกและรายงานผลรายคน!DQ6:DQ30,"พอใช้")/B8)*100</f>
        <v>0</v>
      </c>
      <c r="L8" s="33">
        <f>(COUNTIF(บันทึกและรายงานผลรายคน!DQ6:DQ30,"ดี")/B8)*100</f>
        <v>0</v>
      </c>
      <c r="M8" s="33">
        <f>(COUNTIF(บันทึกและรายงานผลรายคน!DQ6:DQ30,"ดีมาก")/B8)*100</f>
        <v>0</v>
      </c>
    </row>
    <row r="9" spans="1:13" ht="18.75" customHeight="1" x14ac:dyDescent="0.25">
      <c r="A9" s="22" t="s">
        <v>34</v>
      </c>
      <c r="B9" s="23">
        <v>25</v>
      </c>
      <c r="C9" s="23">
        <v>46</v>
      </c>
      <c r="D9" s="68">
        <f>MIN(บันทึกและรายงานผลรายคน!DF6:DF30)</f>
        <v>0</v>
      </c>
      <c r="E9" s="68">
        <f>MAX(บันทึกและรายงานผลรายคน!DF6:DF30)</f>
        <v>0</v>
      </c>
      <c r="F9" s="24" t="e">
        <f>AVERAGE(บันทึกและรายงานผลรายคน!DF6:DF30)</f>
        <v>#DIV/0!</v>
      </c>
      <c r="G9" s="24" t="e">
        <f>STDEV(บันทึกและรายงานผลรายคน!DF6:DF30)</f>
        <v>#DIV/0!</v>
      </c>
      <c r="H9" s="24" t="e">
        <f t="shared" ref="H9:H17" si="0">(F9/C9)*100</f>
        <v>#DIV/0!</v>
      </c>
      <c r="I9" s="24" t="e">
        <f t="shared" ref="I9:I17" si="1">(G9/F9)*100</f>
        <v>#DIV/0!</v>
      </c>
      <c r="J9" s="24">
        <f>(COUNTIF(บันทึกและรายงานผลรายคน!DG6:DG30,"ปรับปรุง")/B9)*100</f>
        <v>0</v>
      </c>
      <c r="K9" s="24">
        <f>(COUNTIF(บันทึกและรายงานผลรายคน!DG6:DG30,"พอใช้")/B9)*100</f>
        <v>0</v>
      </c>
      <c r="L9" s="24">
        <f>(COUNTIF(บันทึกและรายงานผลรายคน!DG6:DG30,"ดี")/B9)*100</f>
        <v>0</v>
      </c>
      <c r="M9" s="24">
        <f>(COUNTIF(บันทึกและรายงานผลรายคน!DG6:DG30,"ดีมาก")/B9)*100</f>
        <v>0</v>
      </c>
    </row>
    <row r="10" spans="1:13" ht="18.75" customHeight="1" x14ac:dyDescent="0.25">
      <c r="A10" s="25" t="s">
        <v>35</v>
      </c>
      <c r="B10" s="26">
        <v>25</v>
      </c>
      <c r="C10" s="26">
        <v>9</v>
      </c>
      <c r="D10" s="69">
        <f>MIN(บันทึกและรายงานผลรายคน!CT6:CT30)</f>
        <v>0</v>
      </c>
      <c r="E10" s="69">
        <f>MAX(บันทึกและรายงานผลรายคน!CT6:CT30)</f>
        <v>0</v>
      </c>
      <c r="F10" s="27" t="e">
        <f>AVERAGE(บันทึกและรายงานผลรายคน!CT6:CT30)</f>
        <v>#DIV/0!</v>
      </c>
      <c r="G10" s="27" t="e">
        <f>STDEV(บันทึกและรายงานผลรายคน!CT6:CT30)</f>
        <v>#DIV/0!</v>
      </c>
      <c r="H10" s="27" t="e">
        <f t="shared" si="0"/>
        <v>#DIV/0!</v>
      </c>
      <c r="I10" s="27" t="e">
        <f t="shared" si="1"/>
        <v>#DIV/0!</v>
      </c>
      <c r="J10" s="27"/>
      <c r="K10" s="27"/>
      <c r="L10" s="27"/>
      <c r="M10" s="27"/>
    </row>
    <row r="11" spans="1:13" s="37" customFormat="1" ht="18.75" customHeight="1" x14ac:dyDescent="0.25">
      <c r="A11" s="25" t="s">
        <v>36</v>
      </c>
      <c r="B11" s="26">
        <v>25</v>
      </c>
      <c r="C11" s="26">
        <v>28</v>
      </c>
      <c r="D11" s="69">
        <f>MIN(บันทึกและรายงานผลรายคน!CU6:CU30)</f>
        <v>0</v>
      </c>
      <c r="E11" s="69">
        <f>MAX(บันทึกและรายงานผลรายคน!CU6:CU30)</f>
        <v>0</v>
      </c>
      <c r="F11" s="27" t="e">
        <f>AVERAGE(บันทึกและรายงานผลรายคน!CU6:CU30)</f>
        <v>#DIV/0!</v>
      </c>
      <c r="G11" s="27" t="e">
        <f>STDEV(บันทึกและรายงานผลรายคน!CU6:CU30)</f>
        <v>#DIV/0!</v>
      </c>
      <c r="H11" s="27" t="e">
        <f t="shared" ref="H11" si="2">(F11/C11)*100</f>
        <v>#DIV/0!</v>
      </c>
      <c r="I11" s="27" t="e">
        <f t="shared" ref="I11" si="3">(G11/F11)*100</f>
        <v>#DIV/0!</v>
      </c>
      <c r="J11" s="27"/>
      <c r="K11" s="27"/>
      <c r="L11" s="27"/>
      <c r="M11" s="27"/>
    </row>
    <row r="12" spans="1:13" ht="18.75" customHeight="1" x14ac:dyDescent="0.25">
      <c r="A12" s="25" t="s">
        <v>37</v>
      </c>
      <c r="B12" s="26">
        <v>25</v>
      </c>
      <c r="C12" s="26">
        <v>3</v>
      </c>
      <c r="D12" s="69">
        <f>MIN(บันทึกและรายงานผลรายคน!CV6:CV30)</f>
        <v>0</v>
      </c>
      <c r="E12" s="69">
        <f>MAX(บันทึกและรายงานผลรายคน!CV6:CV30)</f>
        <v>0</v>
      </c>
      <c r="F12" s="27" t="e">
        <f>AVERAGE(บันทึกและรายงานผลรายคน!CV6:CV30)</f>
        <v>#DIV/0!</v>
      </c>
      <c r="G12" s="27" t="e">
        <f>STDEV(บันทึกและรายงานผลรายคน!CV6:CV30)</f>
        <v>#DIV/0!</v>
      </c>
      <c r="H12" s="27" t="e">
        <f t="shared" si="0"/>
        <v>#DIV/0!</v>
      </c>
      <c r="I12" s="27" t="e">
        <f t="shared" si="1"/>
        <v>#DIV/0!</v>
      </c>
      <c r="J12" s="27"/>
      <c r="K12" s="27"/>
      <c r="L12" s="27"/>
      <c r="M12" s="27"/>
    </row>
    <row r="13" spans="1:13" s="55" customFormat="1" ht="18.75" customHeight="1" x14ac:dyDescent="0.25">
      <c r="A13" s="60" t="s">
        <v>65</v>
      </c>
      <c r="B13" s="61">
        <v>25</v>
      </c>
      <c r="C13" s="61">
        <v>6</v>
      </c>
      <c r="D13" s="69">
        <f>MIN(บันทึกและรายงานผลรายคน!CW6:CW30)</f>
        <v>0</v>
      </c>
      <c r="E13" s="69">
        <f>MAX(บันทึกและรายงานผลรายคน!CW6:CW30)</f>
        <v>0</v>
      </c>
      <c r="F13" s="27" t="e">
        <f>AVERAGE(บันทึกและรายงานผลรายคน!CW6:CW30)</f>
        <v>#DIV/0!</v>
      </c>
      <c r="G13" s="27" t="e">
        <f>STDEV(บันทึกและรายงานผลรายคน!CW6:CW30)</f>
        <v>#DIV/0!</v>
      </c>
      <c r="H13" s="27" t="e">
        <f t="shared" ref="H13" si="4">(F13/C13)*100</f>
        <v>#DIV/0!</v>
      </c>
      <c r="I13" s="27" t="e">
        <f t="shared" ref="I13" si="5">(G13/F13)*100</f>
        <v>#DIV/0!</v>
      </c>
      <c r="J13" s="62"/>
      <c r="K13" s="62"/>
      <c r="L13" s="62"/>
      <c r="M13" s="62"/>
    </row>
    <row r="14" spans="1:13" ht="18.75" customHeight="1" x14ac:dyDescent="0.25">
      <c r="A14" s="22" t="s">
        <v>38</v>
      </c>
      <c r="B14" s="23">
        <v>25</v>
      </c>
      <c r="C14" s="23">
        <v>25</v>
      </c>
      <c r="D14" s="68">
        <f>MIN(บันทึกและรายงานผลรายคน!DH6:DH30)</f>
        <v>0</v>
      </c>
      <c r="E14" s="68">
        <f>MAX(บันทึกและรายงานผลรายคน!DH6:DH30)</f>
        <v>0</v>
      </c>
      <c r="F14" s="24" t="e">
        <f>AVERAGE(บันทึกและรายงานผลรายคน!DH6:DH30)</f>
        <v>#DIV/0!</v>
      </c>
      <c r="G14" s="24" t="e">
        <f>STDEV(บันทึกและรายงานผลรายคน!DH6:DH30)</f>
        <v>#DIV/0!</v>
      </c>
      <c r="H14" s="24" t="e">
        <f t="shared" si="0"/>
        <v>#DIV/0!</v>
      </c>
      <c r="I14" s="24" t="e">
        <f t="shared" si="1"/>
        <v>#DIV/0!</v>
      </c>
      <c r="J14" s="24">
        <f>(COUNTIF(บันทึกและรายงานผลรายคน!DI6:DI30,"ปรับปรุง")/B14)*100</f>
        <v>0</v>
      </c>
      <c r="K14" s="24">
        <f>(COUNTIF(บันทึกและรายงานผลรายคน!DI6:DI30,"พอใช้")/B14)*100</f>
        <v>0</v>
      </c>
      <c r="L14" s="24">
        <f>(COUNTIF(บันทึกและรายงานผลรายคน!DI6:DI30,"ดี")/B14)*100</f>
        <v>0</v>
      </c>
      <c r="M14" s="24">
        <f>(COUNTIF(บันทึกและรายงานผลรายคน!DI6:DI30,"ดีมาก")/B14)*100</f>
        <v>0</v>
      </c>
    </row>
    <row r="15" spans="1:13" ht="18.75" customHeight="1" x14ac:dyDescent="0.25">
      <c r="A15" s="25" t="s">
        <v>39</v>
      </c>
      <c r="B15" s="26">
        <v>25</v>
      </c>
      <c r="C15" s="26">
        <v>7</v>
      </c>
      <c r="D15" s="69">
        <f>MIN(บันทึกและรายงานผลรายคน!CX6:CX30)</f>
        <v>0</v>
      </c>
      <c r="E15" s="69">
        <f>MAX(บันทึกและรายงานผลรายคน!CX6:CX30)</f>
        <v>0</v>
      </c>
      <c r="F15" s="27" t="e">
        <f>AVERAGE(บันทึกและรายงานผลรายคน!CX6:CX30)</f>
        <v>#DIV/0!</v>
      </c>
      <c r="G15" s="27" t="e">
        <f>STDEV(บันทึกและรายงานผลรายคน!CX6:CX30)</f>
        <v>#DIV/0!</v>
      </c>
      <c r="H15" s="27" t="e">
        <f t="shared" si="0"/>
        <v>#DIV/0!</v>
      </c>
      <c r="I15" s="27" t="e">
        <f t="shared" si="1"/>
        <v>#DIV/0!</v>
      </c>
      <c r="J15" s="27"/>
      <c r="K15" s="27"/>
      <c r="L15" s="27"/>
      <c r="M15" s="27"/>
    </row>
    <row r="16" spans="1:13" ht="18.75" customHeight="1" x14ac:dyDescent="0.25">
      <c r="A16" s="28" t="s">
        <v>40</v>
      </c>
      <c r="B16" s="29">
        <v>25</v>
      </c>
      <c r="C16" s="29">
        <v>18</v>
      </c>
      <c r="D16" s="70">
        <f>MIN(บันทึกและรายงานผลรายคน!CY6:CY30)</f>
        <v>0</v>
      </c>
      <c r="E16" s="70">
        <f>MAX(บันทึกและรายงานผลรายคน!CY6:CY30)</f>
        <v>0</v>
      </c>
      <c r="F16" s="30" t="e">
        <f>AVERAGE(บันทึกและรายงานผลรายคน!CY6:CY30)</f>
        <v>#DIV/0!</v>
      </c>
      <c r="G16" s="30" t="e">
        <f>STDEV(บันทึกและรายงานผลรายคน!CY6:CY30)</f>
        <v>#DIV/0!</v>
      </c>
      <c r="H16" s="30" t="e">
        <f t="shared" si="0"/>
        <v>#DIV/0!</v>
      </c>
      <c r="I16" s="30" t="e">
        <f t="shared" si="1"/>
        <v>#DIV/0!</v>
      </c>
      <c r="J16" s="30"/>
      <c r="K16" s="30"/>
      <c r="L16" s="30"/>
      <c r="M16" s="30"/>
    </row>
    <row r="17" spans="1:13" ht="18.75" customHeight="1" x14ac:dyDescent="0.25">
      <c r="A17" s="34" t="s">
        <v>41</v>
      </c>
      <c r="B17" s="35">
        <v>25</v>
      </c>
      <c r="C17" s="35">
        <v>9</v>
      </c>
      <c r="D17" s="71">
        <f>MIN(บันทึกและรายงานผลรายคน!DJ6:DJ30)</f>
        <v>0</v>
      </c>
      <c r="E17" s="71">
        <f>MAX(บันทึกและรายงานผลรายคน!DJ6:DJ30)</f>
        <v>0</v>
      </c>
      <c r="F17" s="36" t="e">
        <f>AVERAGE(บันทึกและรายงานผลรายคน!DJ6:DJ30)</f>
        <v>#DIV/0!</v>
      </c>
      <c r="G17" s="36" t="e">
        <f>STDEV(บันทึกและรายงานผลรายคน!DJ6:DJ30)</f>
        <v>#DIV/0!</v>
      </c>
      <c r="H17" s="36" t="e">
        <f t="shared" si="0"/>
        <v>#DIV/0!</v>
      </c>
      <c r="I17" s="36" t="e">
        <f t="shared" si="1"/>
        <v>#DIV/0!</v>
      </c>
      <c r="J17" s="36">
        <f>(COUNTIF(บันทึกและรายงานผลรายคน!DK6:DK30,"ปรับปรุง")/B17)*100</f>
        <v>0</v>
      </c>
      <c r="K17" s="36">
        <f>(COUNTIF(บันทึกและรายงานผลรายคน!DK6:DK30,"พอใช้")/B17)*100</f>
        <v>0</v>
      </c>
      <c r="L17" s="36">
        <f>(COUNTIF(บันทึกและรายงานผลรายคน!DK6:DK30,"ดี")/B17)*100</f>
        <v>0</v>
      </c>
      <c r="M17" s="36">
        <f>(COUNTIF(บันทึกและรายงานผลรายคน!DK6:DK30,"ดีมาก")/B17)*100</f>
        <v>0</v>
      </c>
    </row>
    <row r="18" spans="1:13" ht="18.75" customHeight="1" x14ac:dyDescent="0.25">
      <c r="A18" s="25" t="s">
        <v>42</v>
      </c>
      <c r="B18" s="26">
        <v>25</v>
      </c>
      <c r="C18" s="26">
        <v>6</v>
      </c>
      <c r="D18" s="69">
        <f>MIN(บันทึกและรายงานผลรายคน!CZ6:CZ30)</f>
        <v>0</v>
      </c>
      <c r="E18" s="69">
        <f>MAX(บันทึกและรายงานผลรายคน!CZ6:CZ30)</f>
        <v>0</v>
      </c>
      <c r="F18" s="27" t="e">
        <f>AVERAGE(บันทึกและรายงานผลรายคน!CZ6:CZ30)</f>
        <v>#DIV/0!</v>
      </c>
      <c r="G18" s="27" t="e">
        <f>STDEV(บันทึกและรายงานผลรายคน!CZ6:CZ30)</f>
        <v>#DIV/0!</v>
      </c>
      <c r="H18" s="27" t="e">
        <f t="shared" ref="H18:H20" si="6">(F18/C18)*100</f>
        <v>#DIV/0!</v>
      </c>
      <c r="I18" s="27" t="e">
        <f t="shared" ref="I18:I20" si="7">(G18/F18)*100</f>
        <v>#DIV/0!</v>
      </c>
      <c r="J18" s="27"/>
      <c r="K18" s="27"/>
      <c r="L18" s="27"/>
      <c r="M18" s="27"/>
    </row>
    <row r="19" spans="1:13" s="55" customFormat="1" ht="18.75" customHeight="1" x14ac:dyDescent="0.25">
      <c r="A19" s="63" t="s">
        <v>66</v>
      </c>
      <c r="B19" s="64">
        <v>25</v>
      </c>
      <c r="C19" s="64">
        <v>3</v>
      </c>
      <c r="D19" s="72">
        <f>MIN(บันทึกและรายงานผลรายคน!DA6:DA30)</f>
        <v>0</v>
      </c>
      <c r="E19" s="72">
        <f>MAX(บันทึกและรายงานผลรายคน!DA6:DA30)</f>
        <v>0</v>
      </c>
      <c r="F19" s="65" t="e">
        <f>AVERAGE(บันทึกและรายงานผลรายคน!DA6:DA30)</f>
        <v>#DIV/0!</v>
      </c>
      <c r="G19" s="65" t="e">
        <f>STDEV(บันทึกและรายงานผลรายคน!DA6:DA30)</f>
        <v>#DIV/0!</v>
      </c>
      <c r="H19" s="65" t="e">
        <f t="shared" ref="H19" si="8">(F19/C19)*100</f>
        <v>#DIV/0!</v>
      </c>
      <c r="I19" s="65" t="e">
        <f t="shared" ref="I19" si="9">(G19/F19)*100</f>
        <v>#DIV/0!</v>
      </c>
      <c r="J19" s="66"/>
      <c r="K19" s="66"/>
      <c r="L19" s="66"/>
      <c r="M19" s="66"/>
    </row>
    <row r="20" spans="1:13" ht="18.75" customHeight="1" x14ac:dyDescent="0.25">
      <c r="A20" s="22" t="s">
        <v>43</v>
      </c>
      <c r="B20" s="23">
        <v>25</v>
      </c>
      <c r="C20" s="23">
        <v>10</v>
      </c>
      <c r="D20" s="68">
        <f>MIN(บันทึกและรายงานผลรายคน!DL6:DL30)</f>
        <v>0</v>
      </c>
      <c r="E20" s="68">
        <f>MAX(บันทึกและรายงานผลรายคน!DL6:DL30)</f>
        <v>0</v>
      </c>
      <c r="F20" s="24" t="e">
        <f>AVERAGE(บันทึกและรายงานผลรายคน!DL6:DL30)</f>
        <v>#DIV/0!</v>
      </c>
      <c r="G20" s="24" t="e">
        <f>STDEV(บันทึกและรายงานผลรายคน!DL6:DL30)</f>
        <v>#DIV/0!</v>
      </c>
      <c r="H20" s="24" t="e">
        <f t="shared" si="6"/>
        <v>#DIV/0!</v>
      </c>
      <c r="I20" s="24" t="e">
        <f t="shared" si="7"/>
        <v>#DIV/0!</v>
      </c>
      <c r="J20" s="24">
        <f>(COUNTIF(บันทึกและรายงานผลรายคน!DM6:DM30,"ปรับปรุง")/B20)*100</f>
        <v>0</v>
      </c>
      <c r="K20" s="24">
        <f>(COUNTIF(บันทึกและรายงานผลรายคน!DM6:DM30,"พอใช้")/B20)*100</f>
        <v>0</v>
      </c>
      <c r="L20" s="24">
        <f>(COUNTIF(บันทึกและรายงานผลรายคน!DM6:DM30,"ดี")/B20)*100</f>
        <v>0</v>
      </c>
      <c r="M20" s="24">
        <f>(COUNTIF(บันทึกและรายงานผลรายคน!DM6:DM30,"ดีมาก")/B20)*100</f>
        <v>0</v>
      </c>
    </row>
    <row r="21" spans="1:13" ht="18.75" customHeight="1" x14ac:dyDescent="0.25">
      <c r="A21" s="25" t="s">
        <v>44</v>
      </c>
      <c r="B21" s="26">
        <v>25</v>
      </c>
      <c r="C21" s="26">
        <v>3</v>
      </c>
      <c r="D21" s="69">
        <f>MIN(บันทึกและรายงานผลรายคน!DB6:DB30)</f>
        <v>0</v>
      </c>
      <c r="E21" s="69">
        <f>MAX(บันทึกและรายงานผลรายคน!DB6:DB30)</f>
        <v>0</v>
      </c>
      <c r="F21" s="27" t="e">
        <f>AVERAGE(บันทึกและรายงานผลรายคน!DB6:DB30)</f>
        <v>#DIV/0!</v>
      </c>
      <c r="G21" s="27" t="e">
        <f>STDEV(บันทึกและรายงานผลรายคน!DB6:DB30)</f>
        <v>#DIV/0!</v>
      </c>
      <c r="H21" s="27" t="e">
        <f t="shared" ref="H21:H23" si="10">(F21/C21)*100</f>
        <v>#DIV/0!</v>
      </c>
      <c r="I21" s="27" t="e">
        <f t="shared" ref="I21:I23" si="11">(G21/F21)*100</f>
        <v>#DIV/0!</v>
      </c>
      <c r="J21" s="27"/>
      <c r="K21" s="27"/>
      <c r="L21" s="27"/>
      <c r="M21" s="27"/>
    </row>
    <row r="22" spans="1:13" s="55" customFormat="1" ht="18.75" customHeight="1" x14ac:dyDescent="0.25">
      <c r="A22" s="63" t="s">
        <v>67</v>
      </c>
      <c r="B22" s="64">
        <v>25</v>
      </c>
      <c r="C22" s="64">
        <v>7</v>
      </c>
      <c r="D22" s="72">
        <f>MIN(บันทึกและรายงานผลรายคน!DC6:DC30)</f>
        <v>0</v>
      </c>
      <c r="E22" s="72">
        <f>MAX(บันทึกและรายงานผลรายคน!DC6:DC30)</f>
        <v>0</v>
      </c>
      <c r="F22" s="65" t="e">
        <f>AVERAGE(บันทึกและรายงานผลรายคน!DC6:DC30)</f>
        <v>#DIV/0!</v>
      </c>
      <c r="G22" s="65" t="e">
        <f>STDEV(บันทึกและรายงานผลรายคน!DC6:DC30)</f>
        <v>#DIV/0!</v>
      </c>
      <c r="H22" s="65" t="e">
        <f t="shared" ref="H22" si="12">(F22/C22)*100</f>
        <v>#DIV/0!</v>
      </c>
      <c r="I22" s="65" t="e">
        <f t="shared" ref="I22" si="13">(G22/F22)*100</f>
        <v>#DIV/0!</v>
      </c>
      <c r="J22" s="66"/>
      <c r="K22" s="66"/>
      <c r="L22" s="66"/>
      <c r="M22" s="66"/>
    </row>
    <row r="23" spans="1:13" ht="18.75" customHeight="1" x14ac:dyDescent="0.25">
      <c r="A23" s="22" t="s">
        <v>69</v>
      </c>
      <c r="B23" s="23">
        <v>25</v>
      </c>
      <c r="C23" s="23">
        <v>10</v>
      </c>
      <c r="D23" s="68">
        <f>MIN(บันทึกและรายงานผลรายคน!DN6:DN30)</f>
        <v>0</v>
      </c>
      <c r="E23" s="68">
        <f>MAX(บันทึกและรายงานผลรายคน!DN6:DN30)</f>
        <v>0</v>
      </c>
      <c r="F23" s="24" t="e">
        <f>AVERAGE(บันทึกและรายงานผลรายคน!DN6:DN30)</f>
        <v>#DIV/0!</v>
      </c>
      <c r="G23" s="24" t="e">
        <f>_xlfn.STDEV.P(บันทึกและรายงานผลรายคน!DN6:DN30)</f>
        <v>#DIV/0!</v>
      </c>
      <c r="H23" s="24" t="e">
        <f t="shared" si="10"/>
        <v>#DIV/0!</v>
      </c>
      <c r="I23" s="24" t="e">
        <f t="shared" si="11"/>
        <v>#DIV/0!</v>
      </c>
      <c r="J23" s="24">
        <f>(COUNTIF(บันทึกและรายงานผลรายคน!DO6:DO30,"ปรับปรุง")/B23)*100</f>
        <v>0</v>
      </c>
      <c r="K23" s="24">
        <f>(COUNTIF(บันทึกและรายงานผลรายคน!DO6:DO30,"พอใช้")/B23)*100</f>
        <v>0</v>
      </c>
      <c r="L23" s="24">
        <f>(COUNTIF(บันทึกและรายงานผลรายคน!DO6:DO30,"ดี")/B23)*100</f>
        <v>0</v>
      </c>
      <c r="M23" s="24">
        <f>(COUNTIF(บันทึกและรายงานผลรายคน!DO6:DO30,"ดีมาก")/B23)*100</f>
        <v>0</v>
      </c>
    </row>
    <row r="24" spans="1:13" ht="18.75" customHeight="1" x14ac:dyDescent="0.25">
      <c r="A24" s="25" t="s">
        <v>45</v>
      </c>
      <c r="B24" s="26">
        <v>25</v>
      </c>
      <c r="C24" s="26">
        <v>6</v>
      </c>
      <c r="D24" s="69">
        <f>MIN(บันทึกและรายงานผลรายคน!DD6:DD30)</f>
        <v>0</v>
      </c>
      <c r="E24" s="69">
        <f>MAX(บันทึกและรายงานผลรายคน!DD6:DD30)</f>
        <v>0</v>
      </c>
      <c r="F24" s="27" t="e">
        <f>AVERAGE(บันทึกและรายงานผลรายคน!DD6:DD30)</f>
        <v>#DIV/0!</v>
      </c>
      <c r="G24" s="27" t="e">
        <f>STDEV(บันทึกและรายงานผลรายคน!DD6:DD30)</f>
        <v>#DIV/0!</v>
      </c>
      <c r="H24" s="27" t="e">
        <f t="shared" ref="H24:H25" si="14">(F24/C24)*100</f>
        <v>#DIV/0!</v>
      </c>
      <c r="I24" s="27" t="e">
        <f t="shared" ref="I24:I25" si="15">(G24/F24)*100</f>
        <v>#DIV/0!</v>
      </c>
      <c r="J24" s="27"/>
      <c r="K24" s="27"/>
      <c r="L24" s="27"/>
      <c r="M24" s="27"/>
    </row>
    <row r="25" spans="1:13" ht="18.75" customHeight="1" x14ac:dyDescent="0.25">
      <c r="A25" s="28" t="s">
        <v>46</v>
      </c>
      <c r="B25" s="29">
        <v>25</v>
      </c>
      <c r="C25" s="29">
        <v>4</v>
      </c>
      <c r="D25" s="70">
        <f>MIN(บันทึกและรายงานผลรายคน!DE6:DE30)</f>
        <v>0</v>
      </c>
      <c r="E25" s="70">
        <f>MAX(บันทึกและรายงานผลรายคน!DE6:DE30)</f>
        <v>0</v>
      </c>
      <c r="F25" s="30" t="e">
        <f>AVERAGE(บันทึกและรายงานผลรายคน!DE6:DE30)</f>
        <v>#DIV/0!</v>
      </c>
      <c r="G25" s="30" t="e">
        <f>STDEV(บันทึกและรายงานผลรายคน!DE6:DE30)</f>
        <v>#DIV/0!</v>
      </c>
      <c r="H25" s="30" t="e">
        <f t="shared" si="14"/>
        <v>#DIV/0!</v>
      </c>
      <c r="I25" s="30" t="e">
        <f t="shared" si="15"/>
        <v>#DIV/0!</v>
      </c>
      <c r="J25" s="30"/>
      <c r="K25" s="30"/>
      <c r="L25" s="30"/>
      <c r="M25" s="30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43" bottom="0.4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2017-11-22T06:51:44Z</cp:lastPrinted>
  <dcterms:created xsi:type="dcterms:W3CDTF">2017-10-27T03:40:44Z</dcterms:created>
  <dcterms:modified xsi:type="dcterms:W3CDTF">2019-12-06T03:52:04Z</dcterms:modified>
</cp:coreProperties>
</file>