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บันทึกและรายงานผลรายคน" sheetId="1" r:id="rId1"/>
    <sheet name="รายงานผลระดับโรงเรียน" sheetId="7" r:id="rId2"/>
  </sheets>
  <calcPr calcId="145621"/>
</workbook>
</file>

<file path=xl/calcChain.xml><?xml version="1.0" encoding="utf-8"?>
<calcChain xmlns="http://schemas.openxmlformats.org/spreadsheetml/2006/main">
  <c r="CY5" i="1" l="1"/>
  <c r="CX5" i="1"/>
  <c r="CW5" i="1"/>
  <c r="CV5" i="1"/>
  <c r="CU5" i="1"/>
  <c r="CT5" i="1"/>
  <c r="CS5" i="1"/>
  <c r="CR5" i="1"/>
  <c r="CQ5" i="1"/>
  <c r="CP5" i="1"/>
  <c r="CO5" i="1"/>
  <c r="CN5" i="1"/>
  <c r="F20" i="7" l="1"/>
  <c r="D24" i="7" l="1"/>
  <c r="G20" i="7"/>
  <c r="E20" i="7"/>
  <c r="D20" i="7"/>
  <c r="E26" i="7" l="1"/>
  <c r="F26" i="7"/>
  <c r="D26" i="7"/>
  <c r="G26" i="7"/>
  <c r="G12" i="7"/>
  <c r="E12" i="7"/>
  <c r="F12" i="7"/>
  <c r="D12" i="7"/>
  <c r="F24" i="7"/>
  <c r="G24" i="7"/>
  <c r="E24" i="7"/>
  <c r="G25" i="7"/>
  <c r="E25" i="7"/>
  <c r="D25" i="7"/>
  <c r="F25" i="7"/>
  <c r="G23" i="7"/>
  <c r="CA5" i="1"/>
  <c r="BZ5" i="1"/>
  <c r="BY5" i="1"/>
  <c r="BW5" i="1"/>
  <c r="BU5" i="1"/>
  <c r="BT5" i="1"/>
  <c r="BS5" i="1"/>
  <c r="BR5" i="1"/>
  <c r="BP5" i="1"/>
  <c r="BO5" i="1"/>
  <c r="BN5" i="1"/>
  <c r="BM5" i="1"/>
  <c r="BL5" i="1"/>
  <c r="BK5" i="1"/>
  <c r="BJ5" i="1"/>
  <c r="BI5" i="1"/>
  <c r="BH5" i="1"/>
  <c r="BE5" i="1"/>
  <c r="BD5" i="1"/>
  <c r="BB5" i="1"/>
  <c r="BA5" i="1"/>
  <c r="AZ5" i="1"/>
  <c r="AY5" i="1"/>
  <c r="AX5" i="1"/>
  <c r="E23" i="7" l="1"/>
  <c r="D23" i="7"/>
  <c r="F23" i="7"/>
  <c r="E11" i="7"/>
  <c r="D14" i="7"/>
  <c r="F11" i="7"/>
  <c r="D11" i="7"/>
  <c r="G11" i="7"/>
  <c r="G15" i="7"/>
  <c r="F15" i="7"/>
  <c r="E15" i="7"/>
  <c r="D15" i="7"/>
  <c r="D10" i="7"/>
  <c r="F10" i="7"/>
  <c r="E10" i="7"/>
  <c r="G10" i="7"/>
  <c r="E17" i="7"/>
  <c r="G17" i="7"/>
  <c r="D17" i="7"/>
  <c r="F17" i="7"/>
  <c r="F18" i="7"/>
  <c r="G18" i="7"/>
  <c r="E18" i="7"/>
  <c r="D18" i="7"/>
  <c r="F21" i="7"/>
  <c r="D21" i="7"/>
  <c r="G21" i="7"/>
  <c r="E21" i="7"/>
  <c r="F14" i="7"/>
  <c r="E14" i="7"/>
  <c r="G14" i="7"/>
  <c r="L25" i="7"/>
  <c r="K25" i="7"/>
  <c r="J25" i="7"/>
  <c r="M25" i="7"/>
  <c r="L22" i="7"/>
  <c r="K22" i="7"/>
  <c r="M22" i="7"/>
  <c r="E22" i="7" l="1"/>
  <c r="J22" i="7"/>
  <c r="G22" i="7"/>
  <c r="D22" i="7"/>
  <c r="F22" i="7"/>
  <c r="D16" i="7"/>
  <c r="F9" i="7"/>
  <c r="D9" i="7"/>
  <c r="E9" i="7"/>
  <c r="G9" i="7"/>
  <c r="E16" i="7"/>
  <c r="G16" i="7"/>
  <c r="F16" i="7"/>
  <c r="E19" i="7"/>
  <c r="D19" i="7"/>
  <c r="G19" i="7"/>
  <c r="F19" i="7"/>
  <c r="E13" i="7"/>
  <c r="D13" i="7"/>
  <c r="G13" i="7"/>
  <c r="F13" i="7"/>
  <c r="J8" i="7" l="1"/>
  <c r="M9" i="7"/>
  <c r="L9" i="7"/>
  <c r="J9" i="7"/>
  <c r="K9" i="7"/>
  <c r="J16" i="7"/>
  <c r="M16" i="7"/>
  <c r="K16" i="7"/>
  <c r="L16" i="7"/>
  <c r="M8" i="7"/>
  <c r="D8" i="7"/>
  <c r="F8" i="7"/>
  <c r="L8" i="7"/>
  <c r="J19" i="7"/>
  <c r="L19" i="7"/>
  <c r="K19" i="7"/>
  <c r="M19" i="7"/>
  <c r="K8" i="7"/>
  <c r="E8" i="7"/>
  <c r="G8" i="7"/>
  <c r="M13" i="7"/>
  <c r="L13" i="7"/>
  <c r="K13" i="7"/>
  <c r="J13" i="7"/>
  <c r="CD5" i="1"/>
  <c r="BG5" i="1"/>
  <c r="BF5" i="1"/>
  <c r="BC5" i="1"/>
  <c r="H26" i="7" l="1"/>
  <c r="CM5" i="1"/>
  <c r="CF5" i="1"/>
  <c r="CG5" i="1"/>
  <c r="CH5" i="1"/>
  <c r="CI5" i="1"/>
  <c r="CJ5" i="1"/>
  <c r="CK5" i="1"/>
  <c r="CL5" i="1"/>
  <c r="BQ5" i="1"/>
  <c r="BV5" i="1"/>
  <c r="DD5" i="1" s="1"/>
  <c r="BX5" i="1"/>
  <c r="CB5" i="1"/>
  <c r="CC5" i="1"/>
  <c r="DB5" i="1" l="1"/>
  <c r="DC5" i="1" s="1"/>
  <c r="DJ5" i="1"/>
  <c r="DK5" i="1" s="1"/>
  <c r="DF5" i="1"/>
  <c r="DG5" i="1" s="1"/>
  <c r="H25" i="7"/>
  <c r="I26" i="7"/>
  <c r="DH5" i="1" l="1"/>
  <c r="DI5" i="1" s="1"/>
  <c r="H16" i="7"/>
  <c r="I25" i="7"/>
  <c r="I16" i="7" l="1"/>
  <c r="H24" i="7"/>
  <c r="H12" i="7"/>
  <c r="I12" i="7" l="1"/>
  <c r="I24" i="7"/>
  <c r="H23" i="7" l="1"/>
  <c r="CE5" i="1"/>
  <c r="CZ5" i="1" l="1"/>
  <c r="I23" i="7"/>
  <c r="DL5" i="1" l="1"/>
  <c r="DA5" i="1"/>
  <c r="H21" i="7"/>
  <c r="H20" i="7"/>
  <c r="H19" i="7"/>
  <c r="H18" i="7"/>
  <c r="H17" i="7"/>
  <c r="I18" i="7" l="1"/>
  <c r="I20" i="7"/>
  <c r="I21" i="7"/>
  <c r="I17" i="7"/>
  <c r="I19" i="7"/>
  <c r="I22" i="7"/>
  <c r="H22" i="7"/>
  <c r="DE5" i="1"/>
  <c r="H11" i="7" l="1"/>
  <c r="H15" i="7"/>
  <c r="H14" i="7"/>
  <c r="H13" i="7"/>
  <c r="H10" i="7"/>
  <c r="H9" i="7"/>
  <c r="H8" i="7"/>
  <c r="DM5" i="1" l="1"/>
  <c r="I11" i="7"/>
  <c r="I13" i="7"/>
  <c r="I9" i="7"/>
  <c r="I15" i="7"/>
  <c r="I10" i="7"/>
  <c r="I14" i="7"/>
  <c r="I8" i="7"/>
</calcChain>
</file>

<file path=xl/sharedStrings.xml><?xml version="1.0" encoding="utf-8"?>
<sst xmlns="http://schemas.openxmlformats.org/spreadsheetml/2006/main" count="78" uniqueCount="72">
  <si>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</si>
  <si>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</si>
  <si>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</si>
  <si>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</si>
  <si>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</si>
  <si>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</si>
  <si>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</si>
  <si>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</si>
  <si>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</si>
  <si>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</si>
  <si>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</si>
  <si>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</si>
  <si>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สาระ1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</si>
  <si>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</si>
  <si>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</si>
  <si>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</si>
  <si>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</si>
  <si>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</si>
  <si>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</si>
  <si>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</si>
  <si>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</si>
  <si>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</si>
  <si>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</si>
  <si>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</si>
  <si>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</si>
  <si>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</si>
  <si>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</si>
  <si>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</si>
  <si>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</si>
  <si>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</si>
  <si>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</si>
  <si>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</si>
  <si>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</si>
  <si>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</si>
  <si>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>สาระที่ 1 จำนวนและการดำเนินการ</t>
  </si>
  <si>
    <t>มฐ ค 1.1</t>
  </si>
  <si>
    <t>มฐ ค 1.2</t>
  </si>
  <si>
    <t>สาระที่ 2  การวัด</t>
  </si>
  <si>
    <t>มฐ ค 2.1</t>
  </si>
  <si>
    <t>มฐ ค 2.2</t>
  </si>
  <si>
    <t>สาระที่ 3 เรขาคณิต</t>
  </si>
  <si>
    <t>มฐ ค 3.2</t>
  </si>
  <si>
    <t>สาระที่ 4 พีชคณิต</t>
  </si>
  <si>
    <t>มฐ ค 4.2</t>
  </si>
  <si>
    <t>มฐ ค 5.1</t>
  </si>
  <si>
    <t>มฐ ค 5.2</t>
  </si>
  <si>
    <t>ค 2.1</t>
  </si>
  <si>
    <t>ค 2.2</t>
  </si>
  <si>
    <t>ค 1.1</t>
  </si>
  <si>
    <t>ค 1.2</t>
  </si>
  <si>
    <t>ค 3.2</t>
  </si>
  <si>
    <t>ค 4.2</t>
  </si>
  <si>
    <t>ค 5.1</t>
  </si>
  <si>
    <t>ค 5.2</t>
  </si>
  <si>
    <t>สาระ4</t>
  </si>
  <si>
    <t>สาระ5</t>
  </si>
  <si>
    <t>ค 6.1</t>
  </si>
  <si>
    <t>สาระ6</t>
  </si>
  <si>
    <t>มฐ ค 6.1</t>
  </si>
  <si>
    <t>สาระที่ 6 ทักษะและกระบวนการทางคณิตศาสตร์</t>
  </si>
  <si>
    <t>คณิตศาสตร์</t>
  </si>
  <si>
    <t>สำนักงานเขตพื้นที่การศึกษา.....................................................................</t>
  </si>
  <si>
    <t>ชื่อ - สกุล</t>
  </si>
  <si>
    <t>(ไม่ต้องใส่คำนำหน้า)</t>
  </si>
  <si>
    <t>ค 1.4</t>
  </si>
  <si>
    <t>ค 3.1</t>
  </si>
  <si>
    <t>ค 4.1</t>
  </si>
  <si>
    <t>มฐ ค 3.1</t>
  </si>
  <si>
    <t>มฐ ค 4.1</t>
  </si>
  <si>
    <t>มฐ ค 1.4</t>
  </si>
  <si>
    <t>สาระที่ 5 การวิเคราะห์ข้อมูลและความน่าจะเป็น</t>
  </si>
  <si>
    <t>รายงานผลการประเมินด้วยข้อสอบกลุ่มสาระการเรียนรู้คณิตศาสตร์
ชั้นมัธยมศึกษาปีที่ 3 ปีการศึกษา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</si>
</sst>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0.00;\-#,##0.00"/>
    <numFmt numFmtId="165" formatCode="#,##0.0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  <font>
      <b/>
      <sz val="11"/>
      <name val="Calibri"/>
      <family val="2"/>
      <scheme val="minor"/>
    </font>
    <font>
      <sz val="14"/>
      <name val="Angsana New"/>
      <family val="1"/>
    </font>
    <font>
      <sz val="11"/>
      <name val="Angsana New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6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4" xfId="0" applyFont="1" applyFill="1" applyBorder="1" applyAlignment="1">
      <alignment horizontal="center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 applyProtection="1">
      <alignment horizontal="center" vertical="center" wrapText="1" readingOrder="1"/>
      <protection locked="0"/>
    </xf>
    <xf numFmtId="0" fontId="9" fillId="0" borderId="12" xfId="0" applyFont="1" applyBorder="1" applyAlignment="1" applyProtection="1">
      <alignment horizontal="left" vertical="top" wrapText="1" readingOrder="1"/>
      <protection locked="0"/>
    </xf>
    <xf numFmtId="0" fontId="9" fillId="0" borderId="12" xfId="0" applyFont="1" applyBorder="1" applyAlignment="1" applyProtection="1">
      <alignment horizontal="center" vertical="top" wrapText="1" readingOrder="1"/>
      <protection locked="0"/>
    </xf>
    <xf numFmtId="164" fontId="9" fillId="0" borderId="12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3" xfId="0" applyFont="1" applyBorder="1" applyAlignment="1" applyProtection="1">
      <alignment horizontal="left" vertical="top" wrapText="1" readingOrder="1"/>
      <protection locked="0"/>
    </xf>
    <xf numFmtId="0" fontId="6" fillId="0" borderId="13" xfId="0" applyFont="1" applyBorder="1" applyAlignment="1" applyProtection="1">
      <alignment horizontal="center" vertical="top" wrapText="1" readingOrder="1"/>
      <protection locked="0"/>
    </xf>
    <xf numFmtId="164" fontId="6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center" vertical="top" wrapText="1" readingOrder="1"/>
      <protection locked="0"/>
    </xf>
    <xf numFmtId="164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5" xfId="0" applyFont="1" applyBorder="1" applyAlignment="1" applyProtection="1">
      <alignment horizontal="center" vertical="top" wrapText="1" readingOrder="1"/>
      <protection locked="0"/>
    </xf>
    <xf numFmtId="164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6" xfId="0" applyFont="1" applyBorder="1" applyAlignment="1" applyProtection="1">
      <alignment horizontal="left" vertical="top" wrapText="1" readingOrder="1"/>
      <protection locked="0"/>
    </xf>
    <xf numFmtId="0" fontId="0" fillId="0" borderId="0" xfId="0"/>
    <xf numFmtId="0" fontId="11" fillId="5" borderId="4" xfId="0" applyFont="1" applyFill="1" applyBorder="1" applyAlignment="1">
      <alignment horizontal="center"/>
    </xf>
    <xf numFmtId="0" fontId="12" fillId="5" borderId="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2" fillId="7" borderId="17" xfId="0" applyFont="1" applyFill="1" applyBorder="1" applyAlignment="1" applyProtection="1">
      <alignment horizontal="center"/>
      <protection locked="0"/>
    </xf>
    <xf numFmtId="0" fontId="2" fillId="6" borderId="17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left" vertical="top" wrapText="1" readingOrder="1"/>
      <protection locked="0"/>
    </xf>
    <xf numFmtId="0" fontId="12" fillId="8" borderId="20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1" fontId="2" fillId="9" borderId="0" xfId="0" applyNumberFormat="1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 vertical="center"/>
    </xf>
    <xf numFmtId="164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164" fontId="9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2" xfId="0" applyFont="1" applyFill="1" applyBorder="1" applyAlignment="1" applyProtection="1">
      <alignment horizontal="center" vertical="top" wrapText="1" readingOrder="1"/>
      <protection locked="0"/>
    </xf>
    <xf numFmtId="165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165" fontId="9" fillId="0" borderId="12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13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166" fontId="5" fillId="9" borderId="0" xfId="0" applyNumberFormat="1" applyFont="1" applyFill="1" applyBorder="1" applyAlignment="1">
      <alignment horizontal="center"/>
    </xf>
    <xf numFmtId="166" fontId="2" fillId="9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14" xfId="0" applyFont="1" applyFill="1" applyBorder="1" applyAlignment="1" applyProtection="1">
      <alignment horizontal="center" vertical="top" wrapText="1" readingOrder="1"/>
      <protection locked="0"/>
    </xf>
    <xf numFmtId="1" fontId="2" fillId="2" borderId="5" xfId="0" applyNumberFormat="1" applyFont="1" applyFill="1" applyBorder="1" applyAlignment="1" applyProtection="1">
      <alignment horizontal="left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5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 applyProtection="1">
      <alignment horizontal="center" vertical="top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2</xdr:row>
      <xdr:rowOff>60464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194"/>
  <sheetViews>
    <sheetView tabSelected="1" zoomScale="110" zoomScaleNormal="110" workbookViewId="0">
      <selection activeCell="A6" sqref="A6"/>
    </sheetView>
  </sheetViews>
  <sheetFormatPr defaultColWidth="9.140625" defaultRowHeight="16.5" x14ac:dyDescent="0.35"/>
  <cols>
    <col min="1" max="1" width="23.28515625" style="1" customWidth="1"/>
    <col min="2" max="2" width="12.42578125" style="1" customWidth="1"/>
    <col min="3" max="3" width="12.5703125" style="1" customWidth="1"/>
    <col min="4" max="5" width="21.5703125" style="1" customWidth="1"/>
    <col min="6" max="6" width="18.7109375" style="1" customWidth="1"/>
    <col min="7" max="7" width="7.28515625" style="1" customWidth="1"/>
    <col min="8" max="48" width="4.85546875" style="10" customWidth="1"/>
    <col min="49" max="49" width="4.85546875" style="35" customWidth="1"/>
    <col min="50" max="69" width="4.85546875" style="10" customWidth="1"/>
    <col min="70" max="91" width="4.85546875" style="1" customWidth="1"/>
    <col min="92" max="103" width="4.7109375" style="1" customWidth="1"/>
    <col min="104" max="117" width="7" style="1" customWidth="1"/>
    <col min="118" max="16384" width="9.140625" style="1"/>
  </cols>
  <sheetData>
    <row r="1" spans="1:117" ht="21" x14ac:dyDescent="0.4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4"/>
    </row>
    <row r="2" spans="1:117" ht="21" x14ac:dyDescent="0.45">
      <c r="A2" s="74" t="s">
        <v>7</v>
      </c>
      <c r="B2" s="74"/>
      <c r="C2" s="74"/>
      <c r="D2" s="74"/>
      <c r="E2" s="74"/>
      <c r="F2" s="74"/>
      <c r="G2" s="74"/>
      <c r="H2" s="5" t="s">
        <v>8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33"/>
      <c r="AX2" s="6" t="s">
        <v>9</v>
      </c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7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</row>
    <row r="3" spans="1:117" ht="21" x14ac:dyDescent="0.45">
      <c r="A3" s="75" t="s">
        <v>0</v>
      </c>
      <c r="B3" s="68" t="s">
        <v>1</v>
      </c>
      <c r="C3" s="68" t="s">
        <v>2</v>
      </c>
      <c r="D3" s="75" t="s">
        <v>3</v>
      </c>
      <c r="E3" s="36"/>
      <c r="F3" s="68" t="s">
        <v>4</v>
      </c>
      <c r="G3" s="68" t="s">
        <v>5</v>
      </c>
      <c r="H3" s="72" t="s">
        <v>6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9" t="s">
        <v>16</v>
      </c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3"/>
      <c r="CN3" s="65" t="s">
        <v>15</v>
      </c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7"/>
    </row>
    <row r="4" spans="1:117" ht="21" x14ac:dyDescent="0.45">
      <c r="A4" s="76"/>
      <c r="B4" s="69"/>
      <c r="C4" s="69"/>
      <c r="D4" s="76"/>
      <c r="E4" s="37" t="s">
        <v>62</v>
      </c>
      <c r="F4" s="69"/>
      <c r="G4" s="69"/>
      <c r="H4" s="8">
        <v>1</v>
      </c>
      <c r="I4" s="8">
        <v>2</v>
      </c>
      <c r="J4" s="8">
        <v>3</v>
      </c>
      <c r="K4" s="8">
        <v>4</v>
      </c>
      <c r="L4" s="8">
        <v>5</v>
      </c>
      <c r="M4" s="8">
        <v>6</v>
      </c>
      <c r="N4" s="8">
        <v>7</v>
      </c>
      <c r="O4" s="8">
        <v>8</v>
      </c>
      <c r="P4" s="8">
        <v>9</v>
      </c>
      <c r="Q4" s="8">
        <v>10</v>
      </c>
      <c r="R4" s="8">
        <v>11</v>
      </c>
      <c r="S4" s="8">
        <v>12</v>
      </c>
      <c r="T4" s="8">
        <v>13</v>
      </c>
      <c r="U4" s="8">
        <v>14</v>
      </c>
      <c r="V4" s="8">
        <v>15</v>
      </c>
      <c r="W4" s="8">
        <v>16</v>
      </c>
      <c r="X4" s="8">
        <v>17</v>
      </c>
      <c r="Y4" s="8">
        <v>18.100000000000001</v>
      </c>
      <c r="Z4" s="8">
        <v>18.2</v>
      </c>
      <c r="AA4" s="8">
        <v>18.3</v>
      </c>
      <c r="AB4" s="8">
        <v>18.399999999999999</v>
      </c>
      <c r="AC4" s="8">
        <v>19.100000000000001</v>
      </c>
      <c r="AD4" s="8">
        <v>19.2</v>
      </c>
      <c r="AE4" s="8">
        <v>19.3</v>
      </c>
      <c r="AF4" s="8">
        <v>19.399999999999999</v>
      </c>
      <c r="AG4" s="8">
        <v>20.100000000000001</v>
      </c>
      <c r="AH4" s="8">
        <v>20.2</v>
      </c>
      <c r="AI4" s="8">
        <v>20.3</v>
      </c>
      <c r="AJ4" s="8">
        <v>20.399999999999999</v>
      </c>
      <c r="AK4" s="8">
        <v>21.2</v>
      </c>
      <c r="AL4" s="8">
        <v>21.2</v>
      </c>
      <c r="AM4" s="8">
        <v>21.3</v>
      </c>
      <c r="AN4" s="8">
        <v>21.4</v>
      </c>
      <c r="AO4" s="8">
        <v>22</v>
      </c>
      <c r="AP4" s="8">
        <v>23</v>
      </c>
      <c r="AQ4" s="8">
        <v>24</v>
      </c>
      <c r="AR4" s="8">
        <v>25</v>
      </c>
      <c r="AS4" s="8">
        <v>26</v>
      </c>
      <c r="AT4" s="8">
        <v>27</v>
      </c>
      <c r="AU4" s="8">
        <v>28</v>
      </c>
      <c r="AV4" s="8">
        <v>29</v>
      </c>
      <c r="AW4" s="34">
        <v>30</v>
      </c>
      <c r="AX4" s="44">
        <v>1</v>
      </c>
      <c r="AY4" s="44">
        <v>2</v>
      </c>
      <c r="AZ4" s="44">
        <v>3</v>
      </c>
      <c r="BA4" s="44">
        <v>4</v>
      </c>
      <c r="BB4" s="44">
        <v>5</v>
      </c>
      <c r="BC4" s="44">
        <v>6</v>
      </c>
      <c r="BD4" s="44">
        <v>7</v>
      </c>
      <c r="BE4" s="44">
        <v>8</v>
      </c>
      <c r="BF4" s="44">
        <v>9</v>
      </c>
      <c r="BG4" s="44">
        <v>10</v>
      </c>
      <c r="BH4" s="44">
        <v>11</v>
      </c>
      <c r="BI4" s="44">
        <v>12</v>
      </c>
      <c r="BJ4" s="44">
        <v>13</v>
      </c>
      <c r="BK4" s="44">
        <v>14</v>
      </c>
      <c r="BL4" s="44">
        <v>15</v>
      </c>
      <c r="BM4" s="44">
        <v>16</v>
      </c>
      <c r="BN4" s="44">
        <v>17</v>
      </c>
      <c r="BO4" s="44">
        <v>18.100000000000001</v>
      </c>
      <c r="BP4" s="44">
        <v>18.2</v>
      </c>
      <c r="BQ4" s="44">
        <v>18.3</v>
      </c>
      <c r="BR4" s="44">
        <v>18.399999999999999</v>
      </c>
      <c r="BS4" s="44">
        <v>19.100000000000001</v>
      </c>
      <c r="BT4" s="44">
        <v>19.2</v>
      </c>
      <c r="BU4" s="44">
        <v>19.3</v>
      </c>
      <c r="BV4" s="44">
        <v>19.399999999999999</v>
      </c>
      <c r="BW4" s="44">
        <v>20.100000000000001</v>
      </c>
      <c r="BX4" s="44">
        <v>20.2</v>
      </c>
      <c r="BY4" s="44">
        <v>20.3</v>
      </c>
      <c r="BZ4" s="44">
        <v>20.399999999999999</v>
      </c>
      <c r="CA4" s="44">
        <v>21.1</v>
      </c>
      <c r="CB4" s="44">
        <v>21.2</v>
      </c>
      <c r="CC4" s="44">
        <v>21.3</v>
      </c>
      <c r="CD4" s="44">
        <v>21.4</v>
      </c>
      <c r="CE4" s="44">
        <v>22</v>
      </c>
      <c r="CF4" s="44">
        <v>23</v>
      </c>
      <c r="CG4" s="44">
        <v>24</v>
      </c>
      <c r="CH4" s="44">
        <v>25</v>
      </c>
      <c r="CI4" s="44">
        <v>26</v>
      </c>
      <c r="CJ4" s="44">
        <v>27</v>
      </c>
      <c r="CK4" s="44">
        <v>28</v>
      </c>
      <c r="CL4" s="44">
        <v>29</v>
      </c>
      <c r="CM4" s="44">
        <v>30</v>
      </c>
      <c r="CN4" s="45" t="s">
        <v>48</v>
      </c>
      <c r="CO4" s="46" t="s">
        <v>49</v>
      </c>
      <c r="CP4" s="46" t="s">
        <v>64</v>
      </c>
      <c r="CQ4" s="46" t="s">
        <v>46</v>
      </c>
      <c r="CR4" s="46" t="s">
        <v>47</v>
      </c>
      <c r="CS4" s="46" t="s">
        <v>65</v>
      </c>
      <c r="CT4" s="46" t="s">
        <v>50</v>
      </c>
      <c r="CU4" s="46" t="s">
        <v>66</v>
      </c>
      <c r="CV4" s="46" t="s">
        <v>51</v>
      </c>
      <c r="CW4" s="46" t="s">
        <v>52</v>
      </c>
      <c r="CX4" s="46" t="s">
        <v>53</v>
      </c>
      <c r="CY4" s="46" t="s">
        <v>56</v>
      </c>
      <c r="CZ4" s="46" t="s">
        <v>12</v>
      </c>
      <c r="DA4" s="46" t="s">
        <v>11</v>
      </c>
      <c r="DB4" s="46" t="s">
        <v>13</v>
      </c>
      <c r="DC4" s="46" t="s">
        <v>11</v>
      </c>
      <c r="DD4" s="46" t="s">
        <v>14</v>
      </c>
      <c r="DE4" s="46" t="s">
        <v>11</v>
      </c>
      <c r="DF4" s="46" t="s">
        <v>54</v>
      </c>
      <c r="DG4" s="46" t="s">
        <v>11</v>
      </c>
      <c r="DH4" s="46" t="s">
        <v>55</v>
      </c>
      <c r="DI4" s="46" t="s">
        <v>11</v>
      </c>
      <c r="DJ4" s="46" t="s">
        <v>57</v>
      </c>
      <c r="DK4" s="46" t="s">
        <v>11</v>
      </c>
      <c r="DL4" s="46" t="s">
        <v>10</v>
      </c>
      <c r="DM4" s="46" t="s">
        <v>11</v>
      </c>
    </row>
    <row r="5" spans="1:117" ht="23.25" x14ac:dyDescent="0.5">
      <c r="A5" s="77"/>
      <c r="B5" s="70"/>
      <c r="C5" s="70"/>
      <c r="D5" s="77"/>
      <c r="E5" s="41" t="s">
        <v>63</v>
      </c>
      <c r="F5" s="70"/>
      <c r="G5" s="70"/>
      <c r="H5" s="38">
        <v>3</v>
      </c>
      <c r="I5" s="38">
        <v>2</v>
      </c>
      <c r="J5" s="38">
        <v>3</v>
      </c>
      <c r="K5" s="38">
        <v>4</v>
      </c>
      <c r="L5" s="38">
        <v>1</v>
      </c>
      <c r="M5" s="38">
        <v>2</v>
      </c>
      <c r="N5" s="38">
        <v>1</v>
      </c>
      <c r="O5" s="38">
        <v>4</v>
      </c>
      <c r="P5" s="38">
        <v>3</v>
      </c>
      <c r="Q5" s="38">
        <v>1</v>
      </c>
      <c r="R5" s="38">
        <v>3</v>
      </c>
      <c r="S5" s="38">
        <v>2</v>
      </c>
      <c r="T5" s="38">
        <v>1</v>
      </c>
      <c r="U5" s="38">
        <v>4</v>
      </c>
      <c r="V5" s="38">
        <v>3</v>
      </c>
      <c r="W5" s="38">
        <v>3</v>
      </c>
      <c r="X5" s="38">
        <v>4</v>
      </c>
      <c r="Y5" s="39">
        <v>1</v>
      </c>
      <c r="Z5" s="39">
        <v>2</v>
      </c>
      <c r="AA5" s="39">
        <v>1</v>
      </c>
      <c r="AB5" s="39">
        <v>1</v>
      </c>
      <c r="AC5" s="39">
        <v>1</v>
      </c>
      <c r="AD5" s="39">
        <v>2</v>
      </c>
      <c r="AE5" s="39">
        <v>2</v>
      </c>
      <c r="AF5" s="39">
        <v>1</v>
      </c>
      <c r="AG5" s="39">
        <v>1</v>
      </c>
      <c r="AH5" s="39">
        <v>1</v>
      </c>
      <c r="AI5" s="39">
        <v>2</v>
      </c>
      <c r="AJ5" s="39">
        <v>2</v>
      </c>
      <c r="AK5" s="39">
        <v>1</v>
      </c>
      <c r="AL5" s="39">
        <v>1</v>
      </c>
      <c r="AM5" s="39">
        <v>1</v>
      </c>
      <c r="AN5" s="39">
        <v>2</v>
      </c>
      <c r="AO5" s="40">
        <v>3.5</v>
      </c>
      <c r="AP5" s="40">
        <v>3.5</v>
      </c>
      <c r="AQ5" s="40">
        <v>3.5</v>
      </c>
      <c r="AR5" s="40">
        <v>3.5</v>
      </c>
      <c r="AS5" s="40">
        <v>3.5</v>
      </c>
      <c r="AT5" s="40">
        <v>3.5</v>
      </c>
      <c r="AU5" s="40">
        <v>3.5</v>
      </c>
      <c r="AV5" s="40">
        <v>3.5</v>
      </c>
      <c r="AW5" s="43">
        <v>5</v>
      </c>
      <c r="AX5" s="47">
        <f>IF(H5=3,3,0)</f>
        <v>3</v>
      </c>
      <c r="AY5" s="47">
        <f>IF(I5=2,3,0)</f>
        <v>3</v>
      </c>
      <c r="AZ5" s="47">
        <f>IF(J5=3,3,0)</f>
        <v>3</v>
      </c>
      <c r="BA5" s="47">
        <f>IF(K5=4,3,0)</f>
        <v>3</v>
      </c>
      <c r="BB5" s="47">
        <f>IF(L5=1,3,0)</f>
        <v>3</v>
      </c>
      <c r="BC5" s="47">
        <f>IF(M5=2,3,0)</f>
        <v>3</v>
      </c>
      <c r="BD5" s="47">
        <f>IF(N5=1,3,0)</f>
        <v>3</v>
      </c>
      <c r="BE5" s="47">
        <f>IF(O5=4,3,0)</f>
        <v>3</v>
      </c>
      <c r="BF5" s="47">
        <f>IF(P5=3,3,0)</f>
        <v>3</v>
      </c>
      <c r="BG5" s="47">
        <f>IF(Q5=1,3,0)</f>
        <v>3</v>
      </c>
      <c r="BH5" s="47">
        <f>IF(R5=3,3,0)</f>
        <v>3</v>
      </c>
      <c r="BI5" s="47">
        <f>IF(S5=2,3,0)</f>
        <v>3</v>
      </c>
      <c r="BJ5" s="47">
        <f>IF(T5=1,3,0)</f>
        <v>3</v>
      </c>
      <c r="BK5" s="47">
        <f>IF(U5=4,3,0)</f>
        <v>3</v>
      </c>
      <c r="BL5" s="47">
        <f>IF(V5=3,3,0)</f>
        <v>3</v>
      </c>
      <c r="BM5" s="47">
        <f>IF(W5=3,3,0)</f>
        <v>3</v>
      </c>
      <c r="BN5" s="47">
        <f>IF(X5=4,3,0)</f>
        <v>3</v>
      </c>
      <c r="BO5" s="47">
        <f>IF(Y5=1,1,0)</f>
        <v>1</v>
      </c>
      <c r="BP5" s="47">
        <f>IF(Z5=2,1,0)</f>
        <v>1</v>
      </c>
      <c r="BQ5" s="47">
        <f t="shared" ref="BQ5:CC5" si="0">IF(AA5=1,1,0)</f>
        <v>1</v>
      </c>
      <c r="BR5" s="47">
        <f>IF(AB5=1,1,0)</f>
        <v>1</v>
      </c>
      <c r="BS5" s="47">
        <f>IF(AC5=1,1,0)</f>
        <v>1</v>
      </c>
      <c r="BT5" s="47">
        <f>IF(AD5=2,1,0)</f>
        <v>1</v>
      </c>
      <c r="BU5" s="47">
        <f>IF(AE5=2,1,0)</f>
        <v>1</v>
      </c>
      <c r="BV5" s="47">
        <f t="shared" si="0"/>
        <v>1</v>
      </c>
      <c r="BW5" s="47">
        <f>IF(AG5=1,1,0)</f>
        <v>1</v>
      </c>
      <c r="BX5" s="47">
        <f t="shared" si="0"/>
        <v>1</v>
      </c>
      <c r="BY5" s="47">
        <f>IF(AI5=2,1,0)</f>
        <v>1</v>
      </c>
      <c r="BZ5" s="47">
        <f>IF(AJ5=2,1,0)</f>
        <v>1</v>
      </c>
      <c r="CA5" s="47">
        <f>IF(AK5=1,1,0)</f>
        <v>1</v>
      </c>
      <c r="CB5" s="47">
        <f t="shared" si="0"/>
        <v>1</v>
      </c>
      <c r="CC5" s="47">
        <f t="shared" si="0"/>
        <v>1</v>
      </c>
      <c r="CD5" s="47">
        <f>IF(AN5=2,1,0)</f>
        <v>1</v>
      </c>
      <c r="CE5" s="47">
        <f t="shared" ref="CE5" si="1">AO5</f>
        <v>3.5</v>
      </c>
      <c r="CF5" s="47">
        <f t="shared" ref="CF5" si="2">AP5</f>
        <v>3.5</v>
      </c>
      <c r="CG5" s="47">
        <f t="shared" ref="CG5" si="3">AQ5</f>
        <v>3.5</v>
      </c>
      <c r="CH5" s="47">
        <f t="shared" ref="CH5" si="4">AR5</f>
        <v>3.5</v>
      </c>
      <c r="CI5" s="47">
        <f t="shared" ref="CI5" si="5">AS5</f>
        <v>3.5</v>
      </c>
      <c r="CJ5" s="47">
        <f t="shared" ref="CJ5" si="6">AT5</f>
        <v>3.5</v>
      </c>
      <c r="CK5" s="47">
        <f t="shared" ref="CK5" si="7">AU5</f>
        <v>3.5</v>
      </c>
      <c r="CL5" s="47">
        <f t="shared" ref="CL5" si="8">AV5</f>
        <v>3.5</v>
      </c>
      <c r="CM5" s="47">
        <f>AW5</f>
        <v>5</v>
      </c>
      <c r="CN5" s="59">
        <f>SUM(AX5,AY5,CE5)</f>
        <v>9.5</v>
      </c>
      <c r="CO5" s="48">
        <f>SUM(AZ5,CF5,CG5)</f>
        <v>10</v>
      </c>
      <c r="CP5" s="48">
        <f>SUM(BA5)</f>
        <v>3</v>
      </c>
      <c r="CQ5" s="48">
        <f>SUM(BO5,BP5,BQ5,BR5,CH5)</f>
        <v>7.5</v>
      </c>
      <c r="CR5" s="48">
        <f>SUM(BB5,CI5)</f>
        <v>6.5</v>
      </c>
      <c r="CS5" s="48">
        <f>SUM(BC5,BD5)</f>
        <v>6</v>
      </c>
      <c r="CT5" s="48">
        <f>SUM(BE5,BF5,BG5,BH5,BS5,BT5,BU5,BV5)</f>
        <v>16</v>
      </c>
      <c r="CU5" s="48">
        <f>SUM(BI5)</f>
        <v>3</v>
      </c>
      <c r="CV5" s="59">
        <f>SUM(BJ5,BK5,BL5,BM5,CJ5,CK5,CL5)</f>
        <v>22.5</v>
      </c>
      <c r="CW5" s="48">
        <f>SUM(BN5,BW5,BX5,BY5,BZ5)</f>
        <v>7</v>
      </c>
      <c r="CX5" s="48">
        <f>SUM(CA5,CB5,CC5,CD5)</f>
        <v>4</v>
      </c>
      <c r="CY5" s="48">
        <f>SUM(CM5)</f>
        <v>5</v>
      </c>
      <c r="CZ5" s="59">
        <f>SUM(CN5,CO5,CP5)</f>
        <v>22.5</v>
      </c>
      <c r="DA5" s="49" t="str">
        <f>IF(CZ5&lt;5.625,"ปรับปรุง",IF(CZ5&lt;11.25,"พอใช้",IF(CZ5&lt;16.875,"ดี",IF(CZ5&gt;=16.875,"ดีมาก"))))</f>
        <v>ดีมาก</v>
      </c>
      <c r="DB5" s="60">
        <f>SUM(CQ5,CR5)</f>
        <v>14</v>
      </c>
      <c r="DC5" s="49" t="str">
        <f>IF(DB5&lt;3.5,"ปรับปรุง",IF(DB5&lt;7,"พอใช้",IF(DB5&lt;10.5,"ดี",IF(DB5&gt;=10.5,"ดีมาก"))))</f>
        <v>ดีมาก</v>
      </c>
      <c r="DD5" s="60">
        <f>SUM(CS5,CT5)</f>
        <v>22</v>
      </c>
      <c r="DE5" s="49" t="str">
        <f>IF(DD5&lt;5.5,"ปรับปรุง",IF(DD5&lt;11,"พอใช้",IF(DD5&lt;16.5,"ดี",IF(DD5&gt;=16.5,"ดีมาก"))))</f>
        <v>ดีมาก</v>
      </c>
      <c r="DF5" s="60">
        <f>SUM(CU5,CV5)</f>
        <v>25.5</v>
      </c>
      <c r="DG5" s="49" t="str">
        <f>IF(DF5&lt;6.375,"ปรับปรุง",IF(DF5&lt;12.75,"พอใช้",IF(DF5&lt;19.125,"ดี",IF(DF5&gt;=19.125,"ดีมาก"))))</f>
        <v>ดีมาก</v>
      </c>
      <c r="DH5" s="49">
        <f>SUM(CW5,CX5)</f>
        <v>11</v>
      </c>
      <c r="DI5" s="49" t="str">
        <f>IF(DH5&lt;2.75,"ปรับปรุง",IF(DH5&lt;5.5,"พอใช้",IF(DH5&lt;8.25,"ดี",IF(DH5&gt;=8.25,"ดีมาก"))))</f>
        <v>ดีมาก</v>
      </c>
      <c r="DJ5" s="50">
        <f>SUM(CY5)</f>
        <v>5</v>
      </c>
      <c r="DK5" s="49" t="str">
        <f>IF(DJ5&lt;1.25,"ปรับปรุง",IF(DJ5&lt;2.5,"พอใช้",IF(DJ5&lt;3.75,"ดี",IF(DJ5&gt;=3.75,"ดีมาก"))))</f>
        <v>ดีมาก</v>
      </c>
      <c r="DL5" s="60">
        <f>SUM(CZ5,DB5,DD5,DF5,DH5,DJ5)</f>
        <v>100</v>
      </c>
      <c r="DM5" s="51" t="str">
        <f>IF(DL5&lt;25,"ปรับปรุง",IF(DL5&lt;50,"พอใช้",IF(DL5&lt;75,"ดี",IF(DL5&gt;=75,"ดีมาก"))))</f>
        <v>ดีมาก</v>
      </c>
    </row>
    <row r="6" spans="1:117" s="61" customFormat="1" ht="23.25" x14ac:dyDescent="0.5"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3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59"/>
      <c r="CO6" s="48"/>
      <c r="CP6" s="48"/>
      <c r="CQ6" s="48"/>
      <c r="CR6" s="48"/>
      <c r="CS6" s="48"/>
      <c r="CT6" s="48"/>
      <c r="CU6" s="48"/>
      <c r="CV6" s="59"/>
      <c r="CW6" s="48"/>
      <c r="CX6" s="48"/>
      <c r="CY6" s="48"/>
      <c r="CZ6" s="59"/>
      <c r="DA6" s="49"/>
      <c r="DB6" s="60"/>
      <c r="DC6" s="49"/>
      <c r="DD6" s="60"/>
      <c r="DE6" s="49"/>
      <c r="DF6" s="60"/>
      <c r="DG6" s="49"/>
      <c r="DH6" s="49"/>
      <c r="DI6" s="49"/>
      <c r="DJ6" s="50"/>
      <c r="DK6" s="49"/>
      <c r="DL6" s="60"/>
      <c r="DM6" s="51"/>
    </row>
    <row r="7" spans="1:117" s="61" customFormat="1" ht="23.25" x14ac:dyDescent="0.5"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59"/>
      <c r="CO7" s="48"/>
      <c r="CP7" s="48"/>
      <c r="CQ7" s="48"/>
      <c r="CR7" s="48"/>
      <c r="CS7" s="48"/>
      <c r="CT7" s="48"/>
      <c r="CU7" s="48"/>
      <c r="CV7" s="59"/>
      <c r="CW7" s="48"/>
      <c r="CX7" s="48"/>
      <c r="CY7" s="48"/>
      <c r="CZ7" s="59"/>
      <c r="DA7" s="49"/>
      <c r="DB7" s="60"/>
      <c r="DC7" s="49"/>
      <c r="DD7" s="60"/>
      <c r="DE7" s="49"/>
      <c r="DF7" s="60"/>
      <c r="DG7" s="49"/>
      <c r="DH7" s="49"/>
      <c r="DI7" s="49"/>
      <c r="DJ7" s="50"/>
      <c r="DK7" s="49"/>
      <c r="DL7" s="60"/>
      <c r="DM7" s="51"/>
    </row>
    <row r="8" spans="1:117" s="61" customFormat="1" ht="23.25" x14ac:dyDescent="0.5"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3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59"/>
      <c r="CO8" s="48"/>
      <c r="CP8" s="48"/>
      <c r="CQ8" s="48"/>
      <c r="CR8" s="48"/>
      <c r="CS8" s="48"/>
      <c r="CT8" s="48"/>
      <c r="CU8" s="48"/>
      <c r="CV8" s="59"/>
      <c r="CW8" s="48"/>
      <c r="CX8" s="48"/>
      <c r="CY8" s="48"/>
      <c r="CZ8" s="59"/>
      <c r="DA8" s="49"/>
      <c r="DB8" s="60"/>
      <c r="DC8" s="49"/>
      <c r="DD8" s="60"/>
      <c r="DE8" s="49"/>
      <c r="DF8" s="60"/>
      <c r="DG8" s="49"/>
      <c r="DH8" s="49"/>
      <c r="DI8" s="49"/>
      <c r="DJ8" s="50"/>
      <c r="DK8" s="49"/>
      <c r="DL8" s="60"/>
      <c r="DM8" s="51"/>
    </row>
    <row r="9" spans="1:117" s="61" customFormat="1" ht="23.25" x14ac:dyDescent="0.5"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3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59"/>
      <c r="CO9" s="48"/>
      <c r="CP9" s="48"/>
      <c r="CQ9" s="48"/>
      <c r="CR9" s="48"/>
      <c r="CS9" s="48"/>
      <c r="CT9" s="48"/>
      <c r="CU9" s="48"/>
      <c r="CV9" s="59"/>
      <c r="CW9" s="48"/>
      <c r="CX9" s="48"/>
      <c r="CY9" s="48"/>
      <c r="CZ9" s="59"/>
      <c r="DA9" s="49"/>
      <c r="DB9" s="60"/>
      <c r="DC9" s="49"/>
      <c r="DD9" s="60"/>
      <c r="DE9" s="49"/>
      <c r="DF9" s="60"/>
      <c r="DG9" s="49"/>
      <c r="DH9" s="49"/>
      <c r="DI9" s="49"/>
      <c r="DJ9" s="50"/>
      <c r="DK9" s="49"/>
      <c r="DL9" s="60"/>
      <c r="DM9" s="51"/>
    </row>
    <row r="10" spans="1:117" s="61" customFormat="1" ht="23.25" x14ac:dyDescent="0.5"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3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59"/>
      <c r="CO10" s="48"/>
      <c r="CP10" s="48"/>
      <c r="CQ10" s="48"/>
      <c r="CR10" s="48"/>
      <c r="CS10" s="48"/>
      <c r="CT10" s="48"/>
      <c r="CU10" s="48"/>
      <c r="CV10" s="59"/>
      <c r="CW10" s="48"/>
      <c r="CX10" s="48"/>
      <c r="CY10" s="48"/>
      <c r="CZ10" s="59"/>
      <c r="DA10" s="49"/>
      <c r="DB10" s="60"/>
      <c r="DC10" s="49"/>
      <c r="DD10" s="60"/>
      <c r="DE10" s="49"/>
      <c r="DF10" s="60"/>
      <c r="DG10" s="49"/>
      <c r="DH10" s="49"/>
      <c r="DI10" s="49"/>
      <c r="DJ10" s="50"/>
      <c r="DK10" s="49"/>
      <c r="DL10" s="60"/>
      <c r="DM10" s="51"/>
    </row>
    <row r="11" spans="1:117" s="61" customFormat="1" ht="23.25" x14ac:dyDescent="0.5"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3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59"/>
      <c r="CO11" s="48"/>
      <c r="CP11" s="48"/>
      <c r="CQ11" s="48"/>
      <c r="CR11" s="48"/>
      <c r="CS11" s="48"/>
      <c r="CT11" s="48"/>
      <c r="CU11" s="48"/>
      <c r="CV11" s="59"/>
      <c r="CW11" s="48"/>
      <c r="CX11" s="48"/>
      <c r="CY11" s="48"/>
      <c r="CZ11" s="59"/>
      <c r="DA11" s="49"/>
      <c r="DB11" s="60"/>
      <c r="DC11" s="49"/>
      <c r="DD11" s="60"/>
      <c r="DE11" s="49"/>
      <c r="DF11" s="60"/>
      <c r="DG11" s="49"/>
      <c r="DH11" s="49"/>
      <c r="DI11" s="49"/>
      <c r="DJ11" s="50"/>
      <c r="DK11" s="49"/>
      <c r="DL11" s="60"/>
      <c r="DM11" s="51"/>
    </row>
    <row r="12" spans="1:117" s="61" customFormat="1" ht="23.25" x14ac:dyDescent="0.5"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3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59"/>
      <c r="CO12" s="48"/>
      <c r="CP12" s="48"/>
      <c r="CQ12" s="48"/>
      <c r="CR12" s="48"/>
      <c r="CS12" s="48"/>
      <c r="CT12" s="48"/>
      <c r="CU12" s="48"/>
      <c r="CV12" s="59"/>
      <c r="CW12" s="48"/>
      <c r="CX12" s="48"/>
      <c r="CY12" s="48"/>
      <c r="CZ12" s="59"/>
      <c r="DA12" s="49"/>
      <c r="DB12" s="60"/>
      <c r="DC12" s="49"/>
      <c r="DD12" s="60"/>
      <c r="DE12" s="49"/>
      <c r="DF12" s="60"/>
      <c r="DG12" s="49"/>
      <c r="DH12" s="49"/>
      <c r="DI12" s="49"/>
      <c r="DJ12" s="50"/>
      <c r="DK12" s="49"/>
      <c r="DL12" s="60"/>
      <c r="DM12" s="51"/>
    </row>
    <row r="13" spans="1:117" s="61" customFormat="1" ht="23.25" x14ac:dyDescent="0.5"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3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59"/>
      <c r="CO13" s="48"/>
      <c r="CP13" s="48"/>
      <c r="CQ13" s="48"/>
      <c r="CR13" s="48"/>
      <c r="CS13" s="48"/>
      <c r="CT13" s="48"/>
      <c r="CU13" s="48"/>
      <c r="CV13" s="59"/>
      <c r="CW13" s="48"/>
      <c r="CX13" s="48"/>
      <c r="CY13" s="48"/>
      <c r="CZ13" s="59"/>
      <c r="DA13" s="49"/>
      <c r="DB13" s="60"/>
      <c r="DC13" s="49"/>
      <c r="DD13" s="60"/>
      <c r="DE13" s="49"/>
      <c r="DF13" s="60"/>
      <c r="DG13" s="49"/>
      <c r="DH13" s="49"/>
      <c r="DI13" s="49"/>
      <c r="DJ13" s="50"/>
      <c r="DK13" s="49"/>
      <c r="DL13" s="60"/>
      <c r="DM13" s="51"/>
    </row>
    <row r="14" spans="1:117" s="61" customFormat="1" ht="23.25" x14ac:dyDescent="0.5"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3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59"/>
      <c r="CO14" s="48"/>
      <c r="CP14" s="48"/>
      <c r="CQ14" s="48"/>
      <c r="CR14" s="48"/>
      <c r="CS14" s="48"/>
      <c r="CT14" s="48"/>
      <c r="CU14" s="48"/>
      <c r="CV14" s="59"/>
      <c r="CW14" s="48"/>
      <c r="CX14" s="48"/>
      <c r="CY14" s="48"/>
      <c r="CZ14" s="59"/>
      <c r="DA14" s="49"/>
      <c r="DB14" s="60"/>
      <c r="DC14" s="49"/>
      <c r="DD14" s="60"/>
      <c r="DE14" s="49"/>
      <c r="DF14" s="60"/>
      <c r="DG14" s="49"/>
      <c r="DH14" s="49"/>
      <c r="DI14" s="49"/>
      <c r="DJ14" s="50"/>
      <c r="DK14" s="49"/>
      <c r="DL14" s="60"/>
      <c r="DM14" s="51"/>
    </row>
    <row r="15" spans="1:117" s="61" customFormat="1" ht="23.25" x14ac:dyDescent="0.5"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3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59"/>
      <c r="CO15" s="48"/>
      <c r="CP15" s="48"/>
      <c r="CQ15" s="48"/>
      <c r="CR15" s="48"/>
      <c r="CS15" s="48"/>
      <c r="CT15" s="48"/>
      <c r="CU15" s="48"/>
      <c r="CV15" s="59"/>
      <c r="CW15" s="48"/>
      <c r="CX15" s="48"/>
      <c r="CY15" s="48"/>
      <c r="CZ15" s="59"/>
      <c r="DA15" s="49"/>
      <c r="DB15" s="60"/>
      <c r="DC15" s="49"/>
      <c r="DD15" s="60"/>
      <c r="DE15" s="49"/>
      <c r="DF15" s="60"/>
      <c r="DG15" s="49"/>
      <c r="DH15" s="49"/>
      <c r="DI15" s="49"/>
      <c r="DJ15" s="50"/>
      <c r="DK15" s="49"/>
      <c r="DL15" s="60"/>
      <c r="DM15" s="51"/>
    </row>
    <row r="16" spans="1:117" s="61" customFormat="1" ht="23.25" x14ac:dyDescent="0.5"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3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59"/>
      <c r="CO16" s="48"/>
      <c r="CP16" s="48"/>
      <c r="CQ16" s="48"/>
      <c r="CR16" s="48"/>
      <c r="CS16" s="48"/>
      <c r="CT16" s="48"/>
      <c r="CU16" s="48"/>
      <c r="CV16" s="59"/>
      <c r="CW16" s="48"/>
      <c r="CX16" s="48"/>
      <c r="CY16" s="48"/>
      <c r="CZ16" s="59"/>
      <c r="DA16" s="49"/>
      <c r="DB16" s="60"/>
      <c r="DC16" s="49"/>
      <c r="DD16" s="60"/>
      <c r="DE16" s="49"/>
      <c r="DF16" s="60"/>
      <c r="DG16" s="49"/>
      <c r="DH16" s="49"/>
      <c r="DI16" s="49"/>
      <c r="DJ16" s="50"/>
      <c r="DK16" s="49"/>
      <c r="DL16" s="60"/>
      <c r="DM16" s="51"/>
    </row>
    <row r="17" spans="8:117" s="61" customFormat="1" ht="23.25" x14ac:dyDescent="0.5"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3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59"/>
      <c r="CO17" s="48"/>
      <c r="CP17" s="48"/>
      <c r="CQ17" s="48"/>
      <c r="CR17" s="48"/>
      <c r="CS17" s="48"/>
      <c r="CT17" s="48"/>
      <c r="CU17" s="48"/>
      <c r="CV17" s="59"/>
      <c r="CW17" s="48"/>
      <c r="CX17" s="48"/>
      <c r="CY17" s="48"/>
      <c r="CZ17" s="59"/>
      <c r="DA17" s="49"/>
      <c r="DB17" s="60"/>
      <c r="DC17" s="49"/>
      <c r="DD17" s="60"/>
      <c r="DE17" s="49"/>
      <c r="DF17" s="60"/>
      <c r="DG17" s="49"/>
      <c r="DH17" s="49"/>
      <c r="DI17" s="49"/>
      <c r="DJ17" s="50"/>
      <c r="DK17" s="49"/>
      <c r="DL17" s="60"/>
      <c r="DM17" s="51"/>
    </row>
    <row r="18" spans="8:117" s="61" customFormat="1" ht="23.25" x14ac:dyDescent="0.5"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3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59"/>
      <c r="CO18" s="48"/>
      <c r="CP18" s="48"/>
      <c r="CQ18" s="48"/>
      <c r="CR18" s="48"/>
      <c r="CS18" s="48"/>
      <c r="CT18" s="48"/>
      <c r="CU18" s="48"/>
      <c r="CV18" s="59"/>
      <c r="CW18" s="48"/>
      <c r="CX18" s="48"/>
      <c r="CY18" s="48"/>
      <c r="CZ18" s="59"/>
      <c r="DA18" s="49"/>
      <c r="DB18" s="60"/>
      <c r="DC18" s="49"/>
      <c r="DD18" s="60"/>
      <c r="DE18" s="49"/>
      <c r="DF18" s="60"/>
      <c r="DG18" s="49"/>
      <c r="DH18" s="49"/>
      <c r="DI18" s="49"/>
      <c r="DJ18" s="50"/>
      <c r="DK18" s="49"/>
      <c r="DL18" s="60"/>
      <c r="DM18" s="51"/>
    </row>
    <row r="19" spans="8:117" s="61" customFormat="1" ht="23.25" x14ac:dyDescent="0.5"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3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59"/>
      <c r="CO19" s="48"/>
      <c r="CP19" s="48"/>
      <c r="CQ19" s="48"/>
      <c r="CR19" s="48"/>
      <c r="CS19" s="48"/>
      <c r="CT19" s="48"/>
      <c r="CU19" s="48"/>
      <c r="CV19" s="59"/>
      <c r="CW19" s="48"/>
      <c r="CX19" s="48"/>
      <c r="CY19" s="48"/>
      <c r="CZ19" s="59"/>
      <c r="DA19" s="49"/>
      <c r="DB19" s="60"/>
      <c r="DC19" s="49"/>
      <c r="DD19" s="60"/>
      <c r="DE19" s="49"/>
      <c r="DF19" s="60"/>
      <c r="DG19" s="49"/>
      <c r="DH19" s="49"/>
      <c r="DI19" s="49"/>
      <c r="DJ19" s="50"/>
      <c r="DK19" s="49"/>
      <c r="DL19" s="60"/>
      <c r="DM19" s="51"/>
    </row>
    <row r="20" spans="8:117" s="61" customFormat="1" ht="23.25" x14ac:dyDescent="0.5"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3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59"/>
      <c r="CO20" s="48"/>
      <c r="CP20" s="48"/>
      <c r="CQ20" s="48"/>
      <c r="CR20" s="48"/>
      <c r="CS20" s="48"/>
      <c r="CT20" s="48"/>
      <c r="CU20" s="48"/>
      <c r="CV20" s="59"/>
      <c r="CW20" s="48"/>
      <c r="CX20" s="48"/>
      <c r="CY20" s="48"/>
      <c r="CZ20" s="59"/>
      <c r="DA20" s="49"/>
      <c r="DB20" s="60"/>
      <c r="DC20" s="49"/>
      <c r="DD20" s="60"/>
      <c r="DE20" s="49"/>
      <c r="DF20" s="60"/>
      <c r="DG20" s="49"/>
      <c r="DH20" s="49"/>
      <c r="DI20" s="49"/>
      <c r="DJ20" s="50"/>
      <c r="DK20" s="49"/>
      <c r="DL20" s="60"/>
      <c r="DM20" s="51"/>
    </row>
    <row r="21" spans="8:117" s="61" customFormat="1" ht="23.25" x14ac:dyDescent="0.5"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3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59"/>
      <c r="CO21" s="48"/>
      <c r="CP21" s="48"/>
      <c r="CQ21" s="48"/>
      <c r="CR21" s="48"/>
      <c r="CS21" s="48"/>
      <c r="CT21" s="48"/>
      <c r="CU21" s="48"/>
      <c r="CV21" s="59"/>
      <c r="CW21" s="48"/>
      <c r="CX21" s="48"/>
      <c r="CY21" s="48"/>
      <c r="CZ21" s="59"/>
      <c r="DA21" s="49"/>
      <c r="DB21" s="60"/>
      <c r="DC21" s="49"/>
      <c r="DD21" s="60"/>
      <c r="DE21" s="49"/>
      <c r="DF21" s="60"/>
      <c r="DG21" s="49"/>
      <c r="DH21" s="49"/>
      <c r="DI21" s="49"/>
      <c r="DJ21" s="50"/>
      <c r="DK21" s="49"/>
      <c r="DL21" s="60"/>
      <c r="DM21" s="51"/>
    </row>
    <row r="22" spans="8:117" s="61" customFormat="1" ht="23.25" x14ac:dyDescent="0.5"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3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59"/>
      <c r="CO22" s="48"/>
      <c r="CP22" s="48"/>
      <c r="CQ22" s="48"/>
      <c r="CR22" s="48"/>
      <c r="CS22" s="48"/>
      <c r="CT22" s="48"/>
      <c r="CU22" s="48"/>
      <c r="CV22" s="59"/>
      <c r="CW22" s="48"/>
      <c r="CX22" s="48"/>
      <c r="CY22" s="48"/>
      <c r="CZ22" s="59"/>
      <c r="DA22" s="49"/>
      <c r="DB22" s="60"/>
      <c r="DC22" s="49"/>
      <c r="DD22" s="60"/>
      <c r="DE22" s="49"/>
      <c r="DF22" s="60"/>
      <c r="DG22" s="49"/>
      <c r="DH22" s="49"/>
      <c r="DI22" s="49"/>
      <c r="DJ22" s="50"/>
      <c r="DK22" s="49"/>
      <c r="DL22" s="60"/>
      <c r="DM22" s="51"/>
    </row>
    <row r="23" spans="8:117" s="61" customFormat="1" ht="23.25" x14ac:dyDescent="0.5"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3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59"/>
      <c r="CO23" s="48"/>
      <c r="CP23" s="48"/>
      <c r="CQ23" s="48"/>
      <c r="CR23" s="48"/>
      <c r="CS23" s="48"/>
      <c r="CT23" s="48"/>
      <c r="CU23" s="48"/>
      <c r="CV23" s="59"/>
      <c r="CW23" s="48"/>
      <c r="CX23" s="48"/>
      <c r="CY23" s="48"/>
      <c r="CZ23" s="59"/>
      <c r="DA23" s="49"/>
      <c r="DB23" s="60"/>
      <c r="DC23" s="49"/>
      <c r="DD23" s="60"/>
      <c r="DE23" s="49"/>
      <c r="DF23" s="60"/>
      <c r="DG23" s="49"/>
      <c r="DH23" s="49"/>
      <c r="DI23" s="49"/>
      <c r="DJ23" s="50"/>
      <c r="DK23" s="49"/>
      <c r="DL23" s="60"/>
      <c r="DM23" s="51"/>
    </row>
    <row r="24" spans="8:117" s="61" customFormat="1" ht="23.25" x14ac:dyDescent="0.5"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3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59"/>
      <c r="CO24" s="48"/>
      <c r="CP24" s="48"/>
      <c r="CQ24" s="48"/>
      <c r="CR24" s="48"/>
      <c r="CS24" s="48"/>
      <c r="CT24" s="48"/>
      <c r="CU24" s="48"/>
      <c r="CV24" s="59"/>
      <c r="CW24" s="48"/>
      <c r="CX24" s="48"/>
      <c r="CY24" s="48"/>
      <c r="CZ24" s="59"/>
      <c r="DA24" s="49"/>
      <c r="DB24" s="60"/>
      <c r="DC24" s="49"/>
      <c r="DD24" s="60"/>
      <c r="DE24" s="49"/>
      <c r="DF24" s="60"/>
      <c r="DG24" s="49"/>
      <c r="DH24" s="49"/>
      <c r="DI24" s="49"/>
      <c r="DJ24" s="50"/>
      <c r="DK24" s="49"/>
      <c r="DL24" s="60"/>
      <c r="DM24" s="51"/>
    </row>
    <row r="25" spans="8:117" s="61" customFormat="1" ht="23.25" x14ac:dyDescent="0.5"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3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59"/>
      <c r="CO25" s="48"/>
      <c r="CP25" s="48"/>
      <c r="CQ25" s="48"/>
      <c r="CR25" s="48"/>
      <c r="CS25" s="48"/>
      <c r="CT25" s="48"/>
      <c r="CU25" s="48"/>
      <c r="CV25" s="59"/>
      <c r="CW25" s="48"/>
      <c r="CX25" s="48"/>
      <c r="CY25" s="48"/>
      <c r="CZ25" s="59"/>
      <c r="DA25" s="49"/>
      <c r="DB25" s="60"/>
      <c r="DC25" s="49"/>
      <c r="DD25" s="60"/>
      <c r="DE25" s="49"/>
      <c r="DF25" s="60"/>
      <c r="DG25" s="49"/>
      <c r="DH25" s="49"/>
      <c r="DI25" s="49"/>
      <c r="DJ25" s="50"/>
      <c r="DK25" s="49"/>
      <c r="DL25" s="60"/>
      <c r="DM25" s="51"/>
    </row>
    <row r="26" spans="8:117" s="61" customFormat="1" ht="23.25" x14ac:dyDescent="0.5"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3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59"/>
      <c r="CO26" s="48"/>
      <c r="CP26" s="48"/>
      <c r="CQ26" s="48"/>
      <c r="CR26" s="48"/>
      <c r="CS26" s="48"/>
      <c r="CT26" s="48"/>
      <c r="CU26" s="48"/>
      <c r="CV26" s="59"/>
      <c r="CW26" s="48"/>
      <c r="CX26" s="48"/>
      <c r="CY26" s="48"/>
      <c r="CZ26" s="59"/>
      <c r="DA26" s="49"/>
      <c r="DB26" s="60"/>
      <c r="DC26" s="49"/>
      <c r="DD26" s="60"/>
      <c r="DE26" s="49"/>
      <c r="DF26" s="60"/>
      <c r="DG26" s="49"/>
      <c r="DH26" s="49"/>
      <c r="DI26" s="49"/>
      <c r="DJ26" s="50"/>
      <c r="DK26" s="49"/>
      <c r="DL26" s="60"/>
      <c r="DM26" s="51"/>
    </row>
    <row r="27" spans="8:117" s="61" customFormat="1" ht="23.25" x14ac:dyDescent="0.5"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3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59"/>
      <c r="CO27" s="48"/>
      <c r="CP27" s="48"/>
      <c r="CQ27" s="48"/>
      <c r="CR27" s="48"/>
      <c r="CS27" s="48"/>
      <c r="CT27" s="48"/>
      <c r="CU27" s="48"/>
      <c r="CV27" s="59"/>
      <c r="CW27" s="48"/>
      <c r="CX27" s="48"/>
      <c r="CY27" s="48"/>
      <c r="CZ27" s="59"/>
      <c r="DA27" s="49"/>
      <c r="DB27" s="60"/>
      <c r="DC27" s="49"/>
      <c r="DD27" s="60"/>
      <c r="DE27" s="49"/>
      <c r="DF27" s="60"/>
      <c r="DG27" s="49"/>
      <c r="DH27" s="49"/>
      <c r="DI27" s="49"/>
      <c r="DJ27" s="50"/>
      <c r="DK27" s="49"/>
      <c r="DL27" s="60"/>
      <c r="DM27" s="51"/>
    </row>
    <row r="28" spans="8:117" s="61" customFormat="1" ht="23.25" x14ac:dyDescent="0.5"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3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59"/>
      <c r="CO28" s="48"/>
      <c r="CP28" s="48"/>
      <c r="CQ28" s="48"/>
      <c r="CR28" s="48"/>
      <c r="CS28" s="48"/>
      <c r="CT28" s="48"/>
      <c r="CU28" s="48"/>
      <c r="CV28" s="59"/>
      <c r="CW28" s="48"/>
      <c r="CX28" s="48"/>
      <c r="CY28" s="48"/>
      <c r="CZ28" s="59"/>
      <c r="DA28" s="49"/>
      <c r="DB28" s="60"/>
      <c r="DC28" s="49"/>
      <c r="DD28" s="60"/>
      <c r="DE28" s="49"/>
      <c r="DF28" s="60"/>
      <c r="DG28" s="49"/>
      <c r="DH28" s="49"/>
      <c r="DI28" s="49"/>
      <c r="DJ28" s="50"/>
      <c r="DK28" s="49"/>
      <c r="DL28" s="60"/>
      <c r="DM28" s="51"/>
    </row>
    <row r="29" spans="8:117" s="61" customFormat="1" ht="23.25" x14ac:dyDescent="0.5"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3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59"/>
      <c r="CO29" s="48"/>
      <c r="CP29" s="48"/>
      <c r="CQ29" s="48"/>
      <c r="CR29" s="48"/>
      <c r="CS29" s="48"/>
      <c r="CT29" s="48"/>
      <c r="CU29" s="48"/>
      <c r="CV29" s="59"/>
      <c r="CW29" s="48"/>
      <c r="CX29" s="48"/>
      <c r="CY29" s="48"/>
      <c r="CZ29" s="59"/>
      <c r="DA29" s="49"/>
      <c r="DB29" s="60"/>
      <c r="DC29" s="49"/>
      <c r="DD29" s="60"/>
      <c r="DE29" s="49"/>
      <c r="DF29" s="60"/>
      <c r="DG29" s="49"/>
      <c r="DH29" s="49"/>
      <c r="DI29" s="49"/>
      <c r="DJ29" s="50"/>
      <c r="DK29" s="49"/>
      <c r="DL29" s="60"/>
      <c r="DM29" s="51"/>
    </row>
    <row r="30" spans="8:117" s="61" customFormat="1" ht="23.25" x14ac:dyDescent="0.5"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3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59"/>
      <c r="CO30" s="48"/>
      <c r="CP30" s="48"/>
      <c r="CQ30" s="48"/>
      <c r="CR30" s="48"/>
      <c r="CS30" s="48"/>
      <c r="CT30" s="48"/>
      <c r="CU30" s="48"/>
      <c r="CV30" s="59"/>
      <c r="CW30" s="48"/>
      <c r="CX30" s="48"/>
      <c r="CY30" s="48"/>
      <c r="CZ30" s="59"/>
      <c r="DA30" s="49"/>
      <c r="DB30" s="60"/>
      <c r="DC30" s="49"/>
      <c r="DD30" s="60"/>
      <c r="DE30" s="49"/>
      <c r="DF30" s="60"/>
      <c r="DG30" s="49"/>
      <c r="DH30" s="49"/>
      <c r="DI30" s="49"/>
      <c r="DJ30" s="50"/>
      <c r="DK30" s="49"/>
      <c r="DL30" s="60"/>
      <c r="DM30" s="51"/>
    </row>
    <row r="31" spans="8:117" s="61" customFormat="1" ht="21" x14ac:dyDescent="0.45"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3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</row>
    <row r="32" spans="8:117" s="61" customFormat="1" ht="21" x14ac:dyDescent="0.45"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3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</row>
    <row r="33" spans="8:69" s="61" customFormat="1" ht="21" x14ac:dyDescent="0.45"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3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</row>
    <row r="34" spans="8:69" s="61" customFormat="1" ht="21" x14ac:dyDescent="0.45"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3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</row>
    <row r="35" spans="8:69" s="61" customFormat="1" ht="21" x14ac:dyDescent="0.45"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3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8:69" s="61" customFormat="1" ht="21" x14ac:dyDescent="0.45"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3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8:69" s="61" customFormat="1" ht="21" x14ac:dyDescent="0.45"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3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</row>
    <row r="38" spans="8:69" s="61" customFormat="1" ht="21" x14ac:dyDescent="0.45"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3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8:69" s="61" customFormat="1" ht="21" x14ac:dyDescent="0.45"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3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8:69" s="61" customFormat="1" ht="21" x14ac:dyDescent="0.45"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3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8:69" s="61" customFormat="1" ht="21" x14ac:dyDescent="0.45"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3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</row>
    <row r="42" spans="8:69" s="61" customFormat="1" ht="21" x14ac:dyDescent="0.45"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3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8:69" s="61" customFormat="1" ht="21" x14ac:dyDescent="0.45"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3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8:69" s="61" customFormat="1" ht="21" x14ac:dyDescent="0.45"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3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8:69" s="61" customFormat="1" ht="21" x14ac:dyDescent="0.45"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3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8:69" s="61" customFormat="1" ht="21" x14ac:dyDescent="0.45"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3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8:69" s="61" customFormat="1" ht="21" x14ac:dyDescent="0.45"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3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8:69" s="61" customFormat="1" ht="21" x14ac:dyDescent="0.45"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3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</row>
    <row r="49" spans="8:69" s="61" customFormat="1" ht="21" x14ac:dyDescent="0.45"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3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8:69" s="61" customFormat="1" ht="21" x14ac:dyDescent="0.45"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3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8:69" s="61" customFormat="1" ht="21" x14ac:dyDescent="0.45"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3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8:69" s="61" customFormat="1" ht="21" x14ac:dyDescent="0.45"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3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8:69" s="61" customFormat="1" ht="21" x14ac:dyDescent="0.45"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3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8:69" s="61" customFormat="1" ht="21" x14ac:dyDescent="0.45"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3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8:69" s="61" customFormat="1" ht="21" x14ac:dyDescent="0.45"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3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</row>
    <row r="56" spans="8:69" s="61" customFormat="1" ht="21" x14ac:dyDescent="0.45"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3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8:69" s="61" customFormat="1" ht="21" x14ac:dyDescent="0.45"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3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8:69" s="61" customFormat="1" ht="21" x14ac:dyDescent="0.45"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3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8:69" s="61" customFormat="1" ht="21" x14ac:dyDescent="0.45"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3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8:69" s="61" customFormat="1" ht="21" x14ac:dyDescent="0.45"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3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8:69" s="61" customFormat="1" ht="21" x14ac:dyDescent="0.45"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3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8:69" s="61" customFormat="1" ht="21" x14ac:dyDescent="0.45"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3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</row>
    <row r="63" spans="8:69" s="61" customFormat="1" ht="21" x14ac:dyDescent="0.45"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3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8:69" s="61" customFormat="1" ht="21" x14ac:dyDescent="0.45"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3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8:69" s="61" customFormat="1" ht="21" x14ac:dyDescent="0.45"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3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8:69" s="61" customFormat="1" ht="21" x14ac:dyDescent="0.45"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3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8:69" s="61" customFormat="1" ht="21" x14ac:dyDescent="0.45"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3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8:69" s="61" customFormat="1" ht="21" x14ac:dyDescent="0.45"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3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8:69" s="61" customFormat="1" ht="21" x14ac:dyDescent="0.45"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3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</row>
    <row r="70" spans="8:69" s="61" customFormat="1" ht="21" x14ac:dyDescent="0.45"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3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8:69" s="61" customFormat="1" ht="21" x14ac:dyDescent="0.45"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3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8:69" s="61" customFormat="1" ht="21" x14ac:dyDescent="0.45"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3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8:69" s="61" customFormat="1" ht="21" x14ac:dyDescent="0.45"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3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8:69" s="61" customFormat="1" ht="21" x14ac:dyDescent="0.45"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3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8:69" s="61" customFormat="1" ht="21" x14ac:dyDescent="0.45"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3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8:69" s="61" customFormat="1" ht="21" x14ac:dyDescent="0.45"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3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8:69" s="61" customFormat="1" ht="21" x14ac:dyDescent="0.45"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3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8:69" s="61" customFormat="1" ht="21" x14ac:dyDescent="0.45"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3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</row>
    <row r="79" spans="8:69" s="61" customFormat="1" ht="21" x14ac:dyDescent="0.45"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3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8:69" s="61" customFormat="1" ht="21" x14ac:dyDescent="0.45"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3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8:69" s="61" customFormat="1" ht="21" x14ac:dyDescent="0.45"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3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8:69" s="61" customFormat="1" ht="21" x14ac:dyDescent="0.45"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3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8:69" s="61" customFormat="1" ht="21" x14ac:dyDescent="0.45"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3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8:69" s="61" customFormat="1" ht="21" x14ac:dyDescent="0.45"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3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8:69" s="61" customFormat="1" ht="21" x14ac:dyDescent="0.45"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3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8:69" s="61" customFormat="1" ht="21" x14ac:dyDescent="0.45"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3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8:69" s="61" customFormat="1" ht="21" x14ac:dyDescent="0.45"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3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8:69" s="61" customFormat="1" ht="21" x14ac:dyDescent="0.45"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3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  <row r="89" spans="8:69" s="61" customFormat="1" ht="21" x14ac:dyDescent="0.45"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3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</row>
    <row r="90" spans="8:69" s="61" customFormat="1" ht="21" x14ac:dyDescent="0.45"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3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</row>
    <row r="91" spans="8:69" s="61" customFormat="1" ht="21" x14ac:dyDescent="0.45"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3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</row>
    <row r="92" spans="8:69" s="61" customFormat="1" ht="21" x14ac:dyDescent="0.45"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3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</row>
    <row r="93" spans="8:69" s="61" customFormat="1" ht="21" x14ac:dyDescent="0.45"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3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</row>
    <row r="94" spans="8:69" s="61" customFormat="1" ht="21" x14ac:dyDescent="0.45"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3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</row>
    <row r="95" spans="8:69" s="61" customFormat="1" ht="21" x14ac:dyDescent="0.45"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3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</row>
    <row r="96" spans="8:69" s="61" customFormat="1" ht="21" x14ac:dyDescent="0.45"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3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</row>
    <row r="97" spans="8:69" s="61" customFormat="1" ht="21" x14ac:dyDescent="0.45"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3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</row>
    <row r="98" spans="8:69" s="61" customFormat="1" ht="21" x14ac:dyDescent="0.45"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3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</row>
    <row r="99" spans="8:69" s="61" customFormat="1" ht="21" x14ac:dyDescent="0.45"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3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</row>
    <row r="100" spans="8:69" s="61" customFormat="1" ht="21" x14ac:dyDescent="0.45"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3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</row>
    <row r="101" spans="8:69" s="61" customFormat="1" ht="21" x14ac:dyDescent="0.45"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3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</row>
    <row r="102" spans="8:69" s="61" customFormat="1" ht="21" x14ac:dyDescent="0.45"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3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</row>
    <row r="103" spans="8:69" s="61" customFormat="1" ht="21" x14ac:dyDescent="0.45"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3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</row>
    <row r="104" spans="8:69" s="61" customFormat="1" ht="21" x14ac:dyDescent="0.45"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3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</row>
    <row r="105" spans="8:69" s="61" customFormat="1" ht="21" x14ac:dyDescent="0.45"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3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</row>
    <row r="106" spans="8:69" s="61" customFormat="1" ht="21" x14ac:dyDescent="0.45"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3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</row>
    <row r="107" spans="8:69" s="61" customFormat="1" ht="21" x14ac:dyDescent="0.45"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3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</row>
    <row r="108" spans="8:69" s="61" customFormat="1" ht="21" x14ac:dyDescent="0.45"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3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</row>
    <row r="109" spans="8:69" s="61" customFormat="1" ht="21" x14ac:dyDescent="0.45"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3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</row>
    <row r="110" spans="8:69" s="61" customFormat="1" ht="21" x14ac:dyDescent="0.45"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3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</row>
    <row r="111" spans="8:69" s="61" customFormat="1" ht="21" x14ac:dyDescent="0.45"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3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</row>
    <row r="112" spans="8:69" s="61" customFormat="1" ht="21" x14ac:dyDescent="0.45"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3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</row>
    <row r="113" spans="8:69" s="61" customFormat="1" ht="21" x14ac:dyDescent="0.45"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3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</row>
    <row r="114" spans="8:69" s="61" customFormat="1" ht="21" x14ac:dyDescent="0.45"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3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</row>
    <row r="115" spans="8:69" s="61" customFormat="1" ht="21" x14ac:dyDescent="0.45"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3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</row>
    <row r="116" spans="8:69" s="61" customFormat="1" ht="21" x14ac:dyDescent="0.45"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3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</row>
    <row r="117" spans="8:69" s="61" customFormat="1" ht="21" x14ac:dyDescent="0.45"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3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</row>
    <row r="118" spans="8:69" s="61" customFormat="1" ht="21" x14ac:dyDescent="0.45"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3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</row>
    <row r="119" spans="8:69" s="61" customFormat="1" ht="21" x14ac:dyDescent="0.45"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3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</row>
    <row r="120" spans="8:69" s="61" customFormat="1" ht="21" x14ac:dyDescent="0.45"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3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</row>
    <row r="121" spans="8:69" s="61" customFormat="1" ht="21" x14ac:dyDescent="0.45"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3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</row>
    <row r="122" spans="8:69" s="61" customFormat="1" ht="21" x14ac:dyDescent="0.45"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3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</row>
    <row r="123" spans="8:69" s="61" customFormat="1" ht="21" x14ac:dyDescent="0.45"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3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</row>
    <row r="124" spans="8:69" s="61" customFormat="1" ht="21" x14ac:dyDescent="0.45"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3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</row>
    <row r="125" spans="8:69" s="61" customFormat="1" ht="21" x14ac:dyDescent="0.45"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3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62"/>
      <c r="BN125" s="62"/>
      <c r="BO125" s="62"/>
      <c r="BP125" s="62"/>
      <c r="BQ125" s="62"/>
    </row>
    <row r="126" spans="8:69" s="61" customFormat="1" ht="21" x14ac:dyDescent="0.45"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3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62"/>
      <c r="BQ126" s="62"/>
    </row>
    <row r="127" spans="8:69" s="61" customFormat="1" ht="21" x14ac:dyDescent="0.45"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3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2"/>
    </row>
    <row r="128" spans="8:69" s="61" customFormat="1" ht="21" x14ac:dyDescent="0.45"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3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</row>
    <row r="129" spans="8:69" s="61" customFormat="1" ht="21" x14ac:dyDescent="0.45"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3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62"/>
      <c r="BQ129" s="62"/>
    </row>
    <row r="130" spans="8:69" s="61" customFormat="1" ht="21" x14ac:dyDescent="0.45"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3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</row>
    <row r="131" spans="8:69" s="61" customFormat="1" ht="21" x14ac:dyDescent="0.45"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3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</row>
    <row r="132" spans="8:69" s="61" customFormat="1" ht="21" x14ac:dyDescent="0.45"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3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</row>
    <row r="133" spans="8:69" s="61" customFormat="1" ht="21" x14ac:dyDescent="0.45"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3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</row>
    <row r="134" spans="8:69" s="61" customFormat="1" ht="21" x14ac:dyDescent="0.45"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3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</row>
    <row r="135" spans="8:69" s="61" customFormat="1" ht="21" x14ac:dyDescent="0.45"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3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</row>
    <row r="136" spans="8:69" s="61" customFormat="1" ht="21" x14ac:dyDescent="0.45"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3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</row>
    <row r="137" spans="8:69" s="61" customFormat="1" ht="21" x14ac:dyDescent="0.45"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3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</row>
    <row r="138" spans="8:69" s="61" customFormat="1" ht="21" x14ac:dyDescent="0.45"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3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</row>
    <row r="139" spans="8:69" s="61" customFormat="1" ht="21" x14ac:dyDescent="0.45"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3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</row>
    <row r="140" spans="8:69" s="61" customFormat="1" ht="21" x14ac:dyDescent="0.45"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3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</row>
    <row r="141" spans="8:69" s="61" customFormat="1" ht="21" x14ac:dyDescent="0.45"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3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</row>
    <row r="142" spans="8:69" s="61" customFormat="1" ht="21" x14ac:dyDescent="0.45"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3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</row>
    <row r="143" spans="8:69" s="61" customFormat="1" ht="21" x14ac:dyDescent="0.45"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3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</row>
    <row r="144" spans="8:69" s="61" customFormat="1" ht="21" x14ac:dyDescent="0.45"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3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N144" s="62"/>
      <c r="BO144" s="62"/>
      <c r="BP144" s="62"/>
      <c r="BQ144" s="62"/>
    </row>
    <row r="145" spans="8:69" s="61" customFormat="1" ht="21" x14ac:dyDescent="0.45"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3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  <c r="BM145" s="62"/>
      <c r="BN145" s="62"/>
      <c r="BO145" s="62"/>
      <c r="BP145" s="62"/>
      <c r="BQ145" s="62"/>
    </row>
    <row r="146" spans="8:69" s="61" customFormat="1" ht="21" x14ac:dyDescent="0.45"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3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</row>
    <row r="147" spans="8:69" s="61" customFormat="1" ht="21" x14ac:dyDescent="0.45"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3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  <c r="BM147" s="62"/>
      <c r="BN147" s="62"/>
      <c r="BO147" s="62"/>
      <c r="BP147" s="62"/>
      <c r="BQ147" s="62"/>
    </row>
    <row r="148" spans="8:69" s="61" customFormat="1" ht="21" x14ac:dyDescent="0.45"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3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62"/>
      <c r="BQ148" s="62"/>
    </row>
    <row r="149" spans="8:69" s="61" customFormat="1" ht="21" x14ac:dyDescent="0.45"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3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</row>
    <row r="150" spans="8:69" s="61" customFormat="1" ht="21" x14ac:dyDescent="0.45"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3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/>
      <c r="BQ150" s="62"/>
    </row>
    <row r="151" spans="8:69" s="61" customFormat="1" ht="21" x14ac:dyDescent="0.45"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3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</row>
    <row r="152" spans="8:69" s="61" customFormat="1" ht="21" x14ac:dyDescent="0.45"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3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</row>
    <row r="153" spans="8:69" s="61" customFormat="1" ht="21" x14ac:dyDescent="0.45"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3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  <c r="BM153" s="62"/>
      <c r="BN153" s="62"/>
      <c r="BO153" s="62"/>
      <c r="BP153" s="62"/>
      <c r="BQ153" s="62"/>
    </row>
    <row r="154" spans="8:69" s="61" customFormat="1" ht="21" x14ac:dyDescent="0.45"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3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</row>
    <row r="155" spans="8:69" s="61" customFormat="1" ht="21" x14ac:dyDescent="0.45"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3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62"/>
      <c r="BO155" s="62"/>
      <c r="BP155" s="62"/>
      <c r="BQ155" s="62"/>
    </row>
    <row r="156" spans="8:69" s="61" customFormat="1" ht="21" x14ac:dyDescent="0.45"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3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62"/>
      <c r="BO156" s="62"/>
      <c r="BP156" s="62"/>
      <c r="BQ156" s="62"/>
    </row>
    <row r="157" spans="8:69" s="61" customFormat="1" ht="21" x14ac:dyDescent="0.45"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3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62"/>
      <c r="BQ157" s="62"/>
    </row>
    <row r="158" spans="8:69" s="61" customFormat="1" ht="21" x14ac:dyDescent="0.45"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3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62"/>
      <c r="BQ158" s="62"/>
    </row>
    <row r="159" spans="8:69" s="61" customFormat="1" ht="21" x14ac:dyDescent="0.45"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3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</row>
    <row r="160" spans="8:69" s="61" customFormat="1" ht="21" x14ac:dyDescent="0.45"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3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</row>
    <row r="161" spans="8:69" s="61" customFormat="1" ht="21" x14ac:dyDescent="0.45"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3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</row>
    <row r="162" spans="8:69" s="61" customFormat="1" ht="21" x14ac:dyDescent="0.45"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3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</row>
    <row r="163" spans="8:69" s="61" customFormat="1" ht="21" x14ac:dyDescent="0.45"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3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</row>
    <row r="164" spans="8:69" s="61" customFormat="1" ht="21" x14ac:dyDescent="0.45"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3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</row>
    <row r="165" spans="8:69" s="61" customFormat="1" ht="21" x14ac:dyDescent="0.45"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3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</row>
    <row r="166" spans="8:69" s="61" customFormat="1" ht="21" x14ac:dyDescent="0.45"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3"/>
      <c r="AX166" s="62"/>
      <c r="AY166" s="62"/>
      <c r="AZ166" s="62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62"/>
      <c r="BO166" s="62"/>
      <c r="BP166" s="62"/>
      <c r="BQ166" s="62"/>
    </row>
    <row r="167" spans="8:69" s="61" customFormat="1" ht="21" x14ac:dyDescent="0.45"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3"/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62"/>
      <c r="BO167" s="62"/>
      <c r="BP167" s="62"/>
      <c r="BQ167" s="62"/>
    </row>
    <row r="168" spans="8:69" s="61" customFormat="1" ht="21" x14ac:dyDescent="0.45"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3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  <c r="BM168" s="62"/>
      <c r="BN168" s="62"/>
      <c r="BO168" s="62"/>
      <c r="BP168" s="62"/>
      <c r="BQ168" s="62"/>
    </row>
    <row r="169" spans="8:69" s="61" customFormat="1" ht="21" x14ac:dyDescent="0.45"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3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2"/>
    </row>
    <row r="170" spans="8:69" s="61" customFormat="1" ht="21" x14ac:dyDescent="0.45"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3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</row>
    <row r="171" spans="8:69" s="61" customFormat="1" ht="21" x14ac:dyDescent="0.45"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3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62"/>
      <c r="BO171" s="62"/>
      <c r="BP171" s="62"/>
      <c r="BQ171" s="62"/>
    </row>
    <row r="172" spans="8:69" s="61" customFormat="1" ht="21" x14ac:dyDescent="0.45"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3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N172" s="62"/>
      <c r="BO172" s="62"/>
      <c r="BP172" s="62"/>
      <c r="BQ172" s="62"/>
    </row>
    <row r="173" spans="8:69" s="61" customFormat="1" ht="21" x14ac:dyDescent="0.45"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3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2"/>
      <c r="BL173" s="62"/>
      <c r="BM173" s="62"/>
      <c r="BN173" s="62"/>
      <c r="BO173" s="62"/>
      <c r="BP173" s="62"/>
      <c r="BQ173" s="62"/>
    </row>
    <row r="174" spans="8:69" s="61" customFormat="1" ht="21" x14ac:dyDescent="0.45"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3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N174" s="62"/>
      <c r="BO174" s="62"/>
      <c r="BP174" s="62"/>
      <c r="BQ174" s="62"/>
    </row>
    <row r="175" spans="8:69" s="61" customFormat="1" ht="21" x14ac:dyDescent="0.45"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3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62"/>
      <c r="BN175" s="62"/>
      <c r="BO175" s="62"/>
      <c r="BP175" s="62"/>
      <c r="BQ175" s="62"/>
    </row>
    <row r="176" spans="8:69" s="61" customFormat="1" ht="21" x14ac:dyDescent="0.45"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3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62"/>
      <c r="BO176" s="62"/>
      <c r="BP176" s="62"/>
      <c r="BQ176" s="62"/>
    </row>
    <row r="177" spans="8:69" s="61" customFormat="1" ht="21" x14ac:dyDescent="0.45"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3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  <c r="BI177" s="62"/>
      <c r="BJ177" s="62"/>
      <c r="BK177" s="62"/>
      <c r="BL177" s="62"/>
      <c r="BM177" s="62"/>
      <c r="BN177" s="62"/>
      <c r="BO177" s="62"/>
      <c r="BP177" s="62"/>
      <c r="BQ177" s="62"/>
    </row>
    <row r="178" spans="8:69" s="61" customFormat="1" ht="21" x14ac:dyDescent="0.45"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3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62"/>
      <c r="BO178" s="62"/>
      <c r="BP178" s="62"/>
      <c r="BQ178" s="62"/>
    </row>
    <row r="179" spans="8:69" s="61" customFormat="1" ht="21" x14ac:dyDescent="0.45"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3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  <c r="BM179" s="62"/>
      <c r="BN179" s="62"/>
      <c r="BO179" s="62"/>
      <c r="BP179" s="62"/>
      <c r="BQ179" s="62"/>
    </row>
    <row r="180" spans="8:69" s="61" customFormat="1" ht="21" x14ac:dyDescent="0.45"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3"/>
      <c r="AX180" s="62"/>
      <c r="AY180" s="62"/>
      <c r="AZ180" s="62"/>
      <c r="BA180" s="62"/>
      <c r="BB180" s="62"/>
      <c r="BC180" s="62"/>
      <c r="BD180" s="62"/>
      <c r="BE180" s="62"/>
      <c r="BF180" s="62"/>
      <c r="BG180" s="62"/>
      <c r="BH180" s="62"/>
      <c r="BI180" s="62"/>
      <c r="BJ180" s="62"/>
      <c r="BK180" s="62"/>
      <c r="BL180" s="62"/>
      <c r="BM180" s="62"/>
      <c r="BN180" s="62"/>
      <c r="BO180" s="62"/>
      <c r="BP180" s="62"/>
      <c r="BQ180" s="62"/>
    </row>
    <row r="181" spans="8:69" s="61" customFormat="1" ht="21" x14ac:dyDescent="0.45"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3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  <c r="BM181" s="62"/>
      <c r="BN181" s="62"/>
      <c r="BO181" s="62"/>
      <c r="BP181" s="62"/>
      <c r="BQ181" s="62"/>
    </row>
    <row r="182" spans="8:69" s="61" customFormat="1" ht="21" x14ac:dyDescent="0.45"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3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N182" s="62"/>
      <c r="BO182" s="62"/>
      <c r="BP182" s="62"/>
      <c r="BQ182" s="62"/>
    </row>
    <row r="183" spans="8:69" s="61" customFormat="1" ht="21" x14ac:dyDescent="0.45"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3"/>
      <c r="AX183" s="62"/>
      <c r="AY183" s="62"/>
      <c r="AZ183" s="62"/>
      <c r="BA183" s="62"/>
      <c r="BB183" s="62"/>
      <c r="BC183" s="62"/>
      <c r="BD183" s="62"/>
      <c r="BE183" s="62"/>
      <c r="BF183" s="62"/>
      <c r="BG183" s="62"/>
      <c r="BH183" s="62"/>
      <c r="BI183" s="62"/>
      <c r="BJ183" s="62"/>
      <c r="BK183" s="62"/>
      <c r="BL183" s="62"/>
      <c r="BM183" s="62"/>
      <c r="BN183" s="62"/>
      <c r="BO183" s="62"/>
      <c r="BP183" s="62"/>
      <c r="BQ183" s="62"/>
    </row>
    <row r="184" spans="8:69" s="61" customFormat="1" ht="21" x14ac:dyDescent="0.45"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3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J184" s="62"/>
      <c r="BK184" s="62"/>
      <c r="BL184" s="62"/>
      <c r="BM184" s="62"/>
      <c r="BN184" s="62"/>
      <c r="BO184" s="62"/>
      <c r="BP184" s="62"/>
      <c r="BQ184" s="62"/>
    </row>
    <row r="185" spans="8:69" s="61" customFormat="1" ht="21" x14ac:dyDescent="0.45"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3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  <c r="BI185" s="62"/>
      <c r="BJ185" s="62"/>
      <c r="BK185" s="62"/>
      <c r="BL185" s="62"/>
      <c r="BM185" s="62"/>
      <c r="BN185" s="62"/>
      <c r="BO185" s="62"/>
      <c r="BP185" s="62"/>
      <c r="BQ185" s="62"/>
    </row>
    <row r="186" spans="8:69" s="61" customFormat="1" ht="21" x14ac:dyDescent="0.45"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3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  <c r="BM186" s="62"/>
      <c r="BN186" s="62"/>
      <c r="BO186" s="62"/>
      <c r="BP186" s="62"/>
      <c r="BQ186" s="62"/>
    </row>
    <row r="187" spans="8:69" s="61" customFormat="1" ht="21" x14ac:dyDescent="0.45"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3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  <c r="BM187" s="62"/>
      <c r="BN187" s="62"/>
      <c r="BO187" s="62"/>
      <c r="BP187" s="62"/>
      <c r="BQ187" s="62"/>
    </row>
    <row r="188" spans="8:69" s="61" customFormat="1" ht="21" x14ac:dyDescent="0.45"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3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</row>
    <row r="189" spans="8:69" s="61" customFormat="1" ht="21" x14ac:dyDescent="0.45"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3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62"/>
    </row>
    <row r="190" spans="8:69" s="61" customFormat="1" ht="21" x14ac:dyDescent="0.45"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3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J190" s="62"/>
      <c r="BK190" s="62"/>
      <c r="BL190" s="62"/>
      <c r="BM190" s="62"/>
      <c r="BN190" s="62"/>
      <c r="BO190" s="62"/>
      <c r="BP190" s="62"/>
      <c r="BQ190" s="62"/>
    </row>
    <row r="191" spans="8:69" s="61" customFormat="1" ht="21" x14ac:dyDescent="0.45"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3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  <c r="BI191" s="62"/>
      <c r="BJ191" s="62"/>
      <c r="BK191" s="62"/>
      <c r="BL191" s="62"/>
      <c r="BM191" s="62"/>
      <c r="BN191" s="62"/>
      <c r="BO191" s="62"/>
      <c r="BP191" s="62"/>
      <c r="BQ191" s="62"/>
    </row>
    <row r="192" spans="8:69" s="61" customFormat="1" ht="21" x14ac:dyDescent="0.45"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3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  <c r="BI192" s="62"/>
      <c r="BJ192" s="62"/>
      <c r="BK192" s="62"/>
      <c r="BL192" s="62"/>
      <c r="BM192" s="62"/>
      <c r="BN192" s="62"/>
      <c r="BO192" s="62"/>
      <c r="BP192" s="62"/>
      <c r="BQ192" s="62"/>
    </row>
    <row r="193" spans="8:69" s="61" customFormat="1" ht="21" x14ac:dyDescent="0.45"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3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N193" s="62"/>
      <c r="BO193" s="62"/>
      <c r="BP193" s="62"/>
      <c r="BQ193" s="62"/>
    </row>
    <row r="194" spans="8:69" s="61" customFormat="1" ht="21" x14ac:dyDescent="0.45"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3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62"/>
      <c r="BO194" s="62"/>
      <c r="BP194" s="62"/>
      <c r="BQ194" s="62"/>
    </row>
  </sheetData>
  <mergeCells count="10">
    <mergeCell ref="CN3:DM3"/>
    <mergeCell ref="F3:F5"/>
    <mergeCell ref="G3:G5"/>
    <mergeCell ref="A1:AW1"/>
    <mergeCell ref="H3:AW3"/>
    <mergeCell ref="A2:G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10" zoomScaleNormal="100" workbookViewId="0">
      <selection activeCell="B8" sqref="B8"/>
    </sheetView>
  </sheetViews>
  <sheetFormatPr defaultRowHeight="15" x14ac:dyDescent="0.25"/>
  <cols>
    <col min="1" max="1" width="40.85546875" customWidth="1"/>
    <col min="2" max="3" width="7.42578125" customWidth="1"/>
    <col min="4" max="4" width="7.140625" customWidth="1"/>
    <col min="5" max="6" width="7.28515625" customWidth="1"/>
    <col min="7" max="7" width="10.85546875" customWidth="1"/>
    <col min="8" max="8" width="8.5703125" customWidth="1"/>
    <col min="9" max="9" width="9.7109375" customWidth="1"/>
    <col min="10" max="10" width="7.42578125" customWidth="1"/>
    <col min="11" max="11" width="6.140625" customWidth="1"/>
    <col min="12" max="12" width="6.42578125" customWidth="1"/>
    <col min="13" max="13" width="7.7109375" customWidth="1"/>
  </cols>
  <sheetData>
    <row r="1" spans="1:13" ht="60" customHeight="1" x14ac:dyDescent="0.6">
      <c r="A1" s="78" t="s">
        <v>71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21.2" customHeight="1" x14ac:dyDescent="0.25">
      <c r="A2" s="80"/>
      <c r="B2" s="79"/>
      <c r="C2" s="79"/>
      <c r="D2" s="79"/>
      <c r="E2" s="79"/>
      <c r="F2" s="79"/>
      <c r="K2" s="79"/>
      <c r="L2" s="79"/>
      <c r="M2" s="79"/>
    </row>
    <row r="3" spans="1:13" ht="21.2" customHeight="1" x14ac:dyDescent="0.25">
      <c r="A3" s="80" t="s">
        <v>30</v>
      </c>
      <c r="B3" s="79"/>
      <c r="C3" s="79"/>
      <c r="D3" s="79"/>
      <c r="E3" s="79"/>
      <c r="F3" s="79"/>
      <c r="G3" s="81" t="s">
        <v>33</v>
      </c>
      <c r="H3" s="79"/>
      <c r="I3" s="79"/>
      <c r="J3" s="79"/>
      <c r="K3" s="79"/>
      <c r="L3" s="79"/>
      <c r="M3" s="79"/>
    </row>
    <row r="4" spans="1:13" ht="21.2" customHeight="1" x14ac:dyDescent="0.25">
      <c r="A4" s="80" t="s">
        <v>31</v>
      </c>
      <c r="B4" s="79"/>
      <c r="C4" s="79"/>
      <c r="D4" s="79"/>
      <c r="E4" s="79"/>
      <c r="F4" s="79"/>
      <c r="G4" s="81" t="s">
        <v>61</v>
      </c>
      <c r="H4" s="79"/>
      <c r="I4" s="79"/>
      <c r="J4" s="79"/>
      <c r="K4" s="79"/>
      <c r="L4" s="79"/>
      <c r="M4" s="79"/>
    </row>
    <row r="6" spans="1:13" ht="28.5" customHeight="1" x14ac:dyDescent="0.25">
      <c r="A6" s="90" t="s">
        <v>17</v>
      </c>
      <c r="B6" s="90" t="s">
        <v>18</v>
      </c>
      <c r="C6" s="90" t="s">
        <v>19</v>
      </c>
      <c r="D6" s="90" t="s">
        <v>20</v>
      </c>
      <c r="E6" s="90" t="s">
        <v>21</v>
      </c>
      <c r="F6" s="90" t="s">
        <v>22</v>
      </c>
      <c r="G6" s="82" t="s">
        <v>32</v>
      </c>
      <c r="H6" s="84" t="s">
        <v>23</v>
      </c>
      <c r="I6" s="86" t="s">
        <v>24</v>
      </c>
      <c r="J6" s="87" t="s">
        <v>25</v>
      </c>
      <c r="K6" s="88"/>
      <c r="L6" s="88"/>
      <c r="M6" s="89"/>
    </row>
    <row r="7" spans="1:13" ht="28.5" customHeight="1" x14ac:dyDescent="0.25">
      <c r="A7" s="85"/>
      <c r="B7" s="85"/>
      <c r="C7" s="85"/>
      <c r="D7" s="85"/>
      <c r="E7" s="85"/>
      <c r="F7" s="85"/>
      <c r="G7" s="83"/>
      <c r="H7" s="85"/>
      <c r="I7" s="85"/>
      <c r="J7" s="17" t="s">
        <v>26</v>
      </c>
      <c r="K7" s="18" t="s">
        <v>27</v>
      </c>
      <c r="L7" s="18" t="s">
        <v>28</v>
      </c>
      <c r="M7" s="18" t="s">
        <v>29</v>
      </c>
    </row>
    <row r="8" spans="1:13" ht="20.25" customHeight="1" x14ac:dyDescent="0.25">
      <c r="A8" s="28" t="s">
        <v>60</v>
      </c>
      <c r="B8" s="29">
        <v>25</v>
      </c>
      <c r="C8" s="29">
        <v>100</v>
      </c>
      <c r="D8" s="55">
        <f>MIN(บันทึกและรายงานผลรายคน!DL6:DL30)</f>
        <v>0</v>
      </c>
      <c r="E8" s="55">
        <f>MAX(บันทึกและรายงานผลรายคน!DL6:DL30)</f>
        <v>0</v>
      </c>
      <c r="F8" s="30" t="e">
        <f>AVERAGE(บันทึกและรายงานผลรายคน!DL6:DL30)</f>
        <v>#DIV/0!</v>
      </c>
      <c r="G8" s="30" t="e">
        <f>STDEV(บันทึกและรายงานผลรายคน!DL6:DL30)</f>
        <v>#DIV/0!</v>
      </c>
      <c r="H8" s="30" t="e">
        <f>(F8/C8)*100</f>
        <v>#DIV/0!</v>
      </c>
      <c r="I8" s="30" t="e">
        <f>(G8/F8)*100</f>
        <v>#DIV/0!</v>
      </c>
      <c r="J8" s="30">
        <f>(COUNTIF(บันทึกและรายงานผลรายคน!DM6:DM30,"ปรับปรุง")/B8)*100</f>
        <v>0</v>
      </c>
      <c r="K8" s="30">
        <f>(COUNTIF(บันทึกและรายงานผลรายคน!DM6:DM30,"พอใช้")/B8)*100</f>
        <v>0</v>
      </c>
      <c r="L8" s="30">
        <f>(COUNTIF(บันทึกและรายงานผลรายคน!DM6:DM30,"ดี")/B8)*100</f>
        <v>0</v>
      </c>
      <c r="M8" s="30">
        <f>(COUNTIF(บันทึกและรายงานผลรายคน!DM6:DM30,"ดีมาก")/B8)*100</f>
        <v>0</v>
      </c>
    </row>
    <row r="9" spans="1:13" ht="20.25" customHeight="1" x14ac:dyDescent="0.25">
      <c r="A9" s="19" t="s">
        <v>34</v>
      </c>
      <c r="B9" s="20">
        <v>25</v>
      </c>
      <c r="C9" s="20">
        <v>22.5</v>
      </c>
      <c r="D9" s="56">
        <f>MIN(บันทึกและรายงานผลรายคน!CZ6:CZ30)</f>
        <v>0</v>
      </c>
      <c r="E9" s="56">
        <f>MAX(บันทึกและรายงานผลรายคน!CZ6:CZ30)</f>
        <v>0</v>
      </c>
      <c r="F9" s="21" t="e">
        <f>AVERAGE(บันทึกและรายงานผลรายคน!CZ6:CZ30)</f>
        <v>#DIV/0!</v>
      </c>
      <c r="G9" s="21" t="e">
        <f>STDEV(บันทึกและรายงานผลรายคน!CZ6:CZ30)</f>
        <v>#DIV/0!</v>
      </c>
      <c r="H9" s="21" t="e">
        <f t="shared" ref="H9:H16" si="0">(F9/C9)*100</f>
        <v>#DIV/0!</v>
      </c>
      <c r="I9" s="21" t="e">
        <f t="shared" ref="I9:I16" si="1">(G9/F9)*100</f>
        <v>#DIV/0!</v>
      </c>
      <c r="J9" s="21">
        <f>(COUNTIF(บันทึกและรายงานผลรายคน!DA6:DA30,"ปรับปรุง")/B9)*100</f>
        <v>0</v>
      </c>
      <c r="K9" s="21">
        <f>(COUNTIF(บันทึกและรายงานผลรายคน!DA6:DA30,"พอใช้")/B9)*100</f>
        <v>0</v>
      </c>
      <c r="L9" s="21">
        <f>(COUNTIF(บันทึกและรายงานผลรายคน!DA6:DA30,"ดี")/B9)*100</f>
        <v>0</v>
      </c>
      <c r="M9" s="21">
        <f>(COUNTIF(บันทึกและรายงานผลรายคน!DA6:DA30,"ดีมาก")/B9)*100</f>
        <v>0</v>
      </c>
    </row>
    <row r="10" spans="1:13" ht="20.25" customHeight="1" x14ac:dyDescent="0.25">
      <c r="A10" s="22" t="s">
        <v>35</v>
      </c>
      <c r="B10" s="23">
        <v>25</v>
      </c>
      <c r="C10" s="23">
        <v>9.5</v>
      </c>
      <c r="D10" s="57">
        <f>MIN(บันทึกและรายงานผลรายคน!CN6:CN30)</f>
        <v>0</v>
      </c>
      <c r="E10" s="57">
        <f>MAX(บันทึกและรายงานผลรายคน!CN6:CN30)</f>
        <v>0</v>
      </c>
      <c r="F10" s="24" t="e">
        <f>AVERAGE(บันทึกและรายงานผลรายคน!CN6:CN30)</f>
        <v>#DIV/0!</v>
      </c>
      <c r="G10" s="24" t="e">
        <f>STDEV(บันทึกและรายงานผลรายคน!CN6:CN30)</f>
        <v>#DIV/0!</v>
      </c>
      <c r="H10" s="24" t="e">
        <f t="shared" si="0"/>
        <v>#DIV/0!</v>
      </c>
      <c r="I10" s="24" t="e">
        <f t="shared" si="1"/>
        <v>#DIV/0!</v>
      </c>
      <c r="J10" s="24"/>
      <c r="K10" s="24"/>
      <c r="L10" s="24"/>
      <c r="M10" s="24"/>
    </row>
    <row r="11" spans="1:13" s="32" customFormat="1" ht="20.25" customHeight="1" x14ac:dyDescent="0.25">
      <c r="A11" s="22" t="s">
        <v>36</v>
      </c>
      <c r="B11" s="23">
        <v>25</v>
      </c>
      <c r="C11" s="23">
        <v>10</v>
      </c>
      <c r="D11" s="57">
        <f>MIN(บันทึกและรายงานผลรายคน!CO6:CO30)</f>
        <v>0</v>
      </c>
      <c r="E11" s="57">
        <f>MAX(บันทึกและรายงานผลรายคน!CO6:CO30)</f>
        <v>0</v>
      </c>
      <c r="F11" s="24" t="e">
        <f>AVERAGE(บันทึกและรายงานผลรายคน!CO6:CO30)</f>
        <v>#DIV/0!</v>
      </c>
      <c r="G11" s="24" t="e">
        <f>STDEV(บันทึกและรายงานผลรายคน!CO6:CO30)</f>
        <v>#DIV/0!</v>
      </c>
      <c r="H11" s="24" t="e">
        <f t="shared" ref="H11" si="2">(F11/C11)*100</f>
        <v>#DIV/0!</v>
      </c>
      <c r="I11" s="24" t="e">
        <f t="shared" ref="I11" si="3">(G11/F11)*100</f>
        <v>#DIV/0!</v>
      </c>
      <c r="J11" s="24"/>
      <c r="K11" s="24"/>
      <c r="L11" s="24"/>
      <c r="M11" s="24"/>
    </row>
    <row r="12" spans="1:13" ht="20.25" customHeight="1" x14ac:dyDescent="0.25">
      <c r="A12" s="25" t="s">
        <v>69</v>
      </c>
      <c r="B12" s="26">
        <v>25</v>
      </c>
      <c r="C12" s="26">
        <v>3</v>
      </c>
      <c r="D12" s="58">
        <f>MIN(บันทึกและรายงานผลรายคน!CP6:CP30)</f>
        <v>0</v>
      </c>
      <c r="E12" s="58">
        <f>MAX(บันทึกและรายงานผลรายคน!CP6:CP30)</f>
        <v>0</v>
      </c>
      <c r="F12" s="27" t="e">
        <f>AVERAGE(บันทึกและรายงานผลรายคน!CP6:CP30)</f>
        <v>#DIV/0!</v>
      </c>
      <c r="G12" s="27" t="e">
        <f>STDEV(บันทึกและรายงานผลรายคน!CP6:CP30)</f>
        <v>#DIV/0!</v>
      </c>
      <c r="H12" s="27" t="e">
        <f t="shared" ref="H12" si="4">(F12/C12)*100</f>
        <v>#DIV/0!</v>
      </c>
      <c r="I12" s="27" t="e">
        <f t="shared" ref="I12" si="5">(G12/F12)*100</f>
        <v>#DIV/0!</v>
      </c>
      <c r="J12" s="27"/>
      <c r="K12" s="27"/>
      <c r="L12" s="27"/>
      <c r="M12" s="27"/>
    </row>
    <row r="13" spans="1:13" ht="20.25" customHeight="1" x14ac:dyDescent="0.25">
      <c r="A13" s="19" t="s">
        <v>37</v>
      </c>
      <c r="B13" s="20">
        <v>25</v>
      </c>
      <c r="C13" s="20">
        <v>14</v>
      </c>
      <c r="D13" s="56">
        <f>MIN(บันทึกและรายงานผลรายคน!DB6:DB30)</f>
        <v>0</v>
      </c>
      <c r="E13" s="56">
        <f>MAX(บันทึกและรายงานผลรายคน!DB6:DB30)</f>
        <v>0</v>
      </c>
      <c r="F13" s="21" t="e">
        <f>AVERAGE(บันทึกและรายงานผลรายคน!DB6:DB30)</f>
        <v>#DIV/0!</v>
      </c>
      <c r="G13" s="21" t="e">
        <f>STDEV(บันทึกและรายงานผลรายคน!DB6:DB30)</f>
        <v>#DIV/0!</v>
      </c>
      <c r="H13" s="21" t="e">
        <f t="shared" si="0"/>
        <v>#DIV/0!</v>
      </c>
      <c r="I13" s="21" t="e">
        <f t="shared" si="1"/>
        <v>#DIV/0!</v>
      </c>
      <c r="J13" s="21">
        <f>(COUNTIF(บันทึกและรายงานผลรายคน!DC6:DC30,"ปรับปรุง")/B13)*100</f>
        <v>0</v>
      </c>
      <c r="K13" s="21">
        <f>(COUNTIF(บันทึกและรายงานผลรายคน!DC6:DC30,"พอใช้")/B13)*100</f>
        <v>0</v>
      </c>
      <c r="L13" s="21">
        <f>(COUNTIF(บันทึกและรายงานผลรายคน!DC6:DC30,"ดี")/B13)*100</f>
        <v>0</v>
      </c>
      <c r="M13" s="21">
        <f>(COUNTIF(บันทึกและรายงานผลรายคน!DC6:DC30,"ดีมาก")/B13)*100</f>
        <v>0</v>
      </c>
    </row>
    <row r="14" spans="1:13" ht="20.25" customHeight="1" x14ac:dyDescent="0.25">
      <c r="A14" s="22" t="s">
        <v>38</v>
      </c>
      <c r="B14" s="23">
        <v>25</v>
      </c>
      <c r="C14" s="23">
        <v>7.5</v>
      </c>
      <c r="D14" s="57">
        <f>MIN(บันทึกและรายงานผลรายคน!CQ6:CQ30)</f>
        <v>0</v>
      </c>
      <c r="E14" s="57">
        <f>MAX(บันทึกและรายงานผลรายคน!CQ6:CQ30)</f>
        <v>0</v>
      </c>
      <c r="F14" s="24" t="e">
        <f>AVERAGE(บันทึกและรายงานผลรายคน!CQ6:CQ30)</f>
        <v>#DIV/0!</v>
      </c>
      <c r="G14" s="24" t="e">
        <f>STDEV(บันทึกและรายงานผลรายคน!CQ6:CQ30)</f>
        <v>#DIV/0!</v>
      </c>
      <c r="H14" s="24" t="e">
        <f t="shared" si="0"/>
        <v>#DIV/0!</v>
      </c>
      <c r="I14" s="24" t="e">
        <f t="shared" si="1"/>
        <v>#DIV/0!</v>
      </c>
      <c r="J14" s="24"/>
      <c r="K14" s="24"/>
      <c r="L14" s="24"/>
      <c r="M14" s="24"/>
    </row>
    <row r="15" spans="1:13" ht="20.25" customHeight="1" x14ac:dyDescent="0.25">
      <c r="A15" s="25" t="s">
        <v>39</v>
      </c>
      <c r="B15" s="26">
        <v>25</v>
      </c>
      <c r="C15" s="26">
        <v>6.5</v>
      </c>
      <c r="D15" s="58">
        <f>MIN(บันทึกและรายงานผลรายคน!CR6:CR30)</f>
        <v>0</v>
      </c>
      <c r="E15" s="58">
        <f>MAX(บันทึกและรายงานผลรายคน!CR6:CR30)</f>
        <v>0</v>
      </c>
      <c r="F15" s="27" t="e">
        <f>AVERAGE(บันทึกและรายงานผลรายคน!CR6:CR30)</f>
        <v>#DIV/0!</v>
      </c>
      <c r="G15" s="27" t="e">
        <f>STDEV(บันทึกและรายงานผลรายคน!CR6:CR30)</f>
        <v>#DIV/0!</v>
      </c>
      <c r="H15" s="27" t="e">
        <f t="shared" si="0"/>
        <v>#DIV/0!</v>
      </c>
      <c r="I15" s="27" t="e">
        <f t="shared" si="1"/>
        <v>#DIV/0!</v>
      </c>
      <c r="J15" s="27"/>
      <c r="K15" s="27"/>
      <c r="L15" s="27"/>
      <c r="M15" s="27"/>
    </row>
    <row r="16" spans="1:13" ht="20.25" customHeight="1" x14ac:dyDescent="0.25">
      <c r="A16" s="31" t="s">
        <v>40</v>
      </c>
      <c r="B16" s="20">
        <v>25</v>
      </c>
      <c r="C16" s="20">
        <v>22</v>
      </c>
      <c r="D16" s="56">
        <f>MIN(บันทึกและรายงานผลรายคน!DD6:DD30)</f>
        <v>0</v>
      </c>
      <c r="E16" s="56">
        <f>MAX(บันทึกและรายงานผลรายคน!DD6:DD30)</f>
        <v>0</v>
      </c>
      <c r="F16" s="21" t="e">
        <f>AVERAGE(บันทึกและรายงานผลรายคน!DD6:DD30)</f>
        <v>#DIV/0!</v>
      </c>
      <c r="G16" s="21" t="e">
        <f>STDEV(บันทึกและรายงานผลรายคน!DD6:DD30)</f>
        <v>#DIV/0!</v>
      </c>
      <c r="H16" s="21" t="e">
        <f t="shared" si="0"/>
        <v>#DIV/0!</v>
      </c>
      <c r="I16" s="21" t="e">
        <f t="shared" si="1"/>
        <v>#DIV/0!</v>
      </c>
      <c r="J16" s="21">
        <f>(COUNTIF(บันทึกและรายงานผลรายคน!DE6:DE30,"ปรับปรุง")/B16)*100</f>
        <v>0</v>
      </c>
      <c r="K16" s="21">
        <f>(COUNTIF(บันทึกและรายงานผลรายคน!DE6:DE30,"พอใช้")/B16)*100</f>
        <v>0</v>
      </c>
      <c r="L16" s="21">
        <f>(COUNTIF(บันทึกและรายงานผลรายคน!DE6:DE30,"ดี")/B16)*100</f>
        <v>0</v>
      </c>
      <c r="M16" s="21">
        <f>(COUNTIF(บันทึกและรายงานผลรายคน!DE6:DE30,"ดีมาก")/B16)*100</f>
        <v>0</v>
      </c>
    </row>
    <row r="17" spans="1:13" ht="20.25" customHeight="1" x14ac:dyDescent="0.25">
      <c r="A17" s="42" t="s">
        <v>67</v>
      </c>
      <c r="B17" s="23">
        <v>25</v>
      </c>
      <c r="C17" s="23">
        <v>6</v>
      </c>
      <c r="D17" s="57">
        <f>MIN(บันทึกและรายงานผลรายคน!CS6:CS30)</f>
        <v>0</v>
      </c>
      <c r="E17" s="57">
        <f>MAX(บันทึกและรายงานผลรายคน!CS6:CS30)</f>
        <v>0</v>
      </c>
      <c r="F17" s="24" t="e">
        <f>AVERAGE(บันทึกและรายงานผลรายคน!CS6:CS30)</f>
        <v>#DIV/0!</v>
      </c>
      <c r="G17" s="24" t="e">
        <f>STDEV(บันทึกและรายงานผลรายคน!CS6:CS30)</f>
        <v>#DIV/0!</v>
      </c>
      <c r="H17" s="24" t="e">
        <f t="shared" ref="H17:H18" si="6">(F17/C17)*100</f>
        <v>#DIV/0!</v>
      </c>
      <c r="I17" s="24" t="e">
        <f t="shared" ref="I17:I18" si="7">(G17/F17)*100</f>
        <v>#DIV/0!</v>
      </c>
      <c r="J17" s="24"/>
      <c r="K17" s="24"/>
      <c r="L17" s="24"/>
      <c r="M17" s="24"/>
    </row>
    <row r="18" spans="1:13" ht="20.25" customHeight="1" x14ac:dyDescent="0.25">
      <c r="A18" s="25" t="s">
        <v>41</v>
      </c>
      <c r="B18" s="26">
        <v>25</v>
      </c>
      <c r="C18" s="26">
        <v>16</v>
      </c>
      <c r="D18" s="58">
        <f>MIN(บันทึกและรายงานผลรายคน!CT6:CT30)</f>
        <v>0</v>
      </c>
      <c r="E18" s="58">
        <f>MAX(บันทึกและรายงานผลรายคน!CT6:CT30)</f>
        <v>0</v>
      </c>
      <c r="F18" s="27" t="e">
        <f>AVERAGE(บันทึกและรายงานผลรายคน!CT6:CT30)</f>
        <v>#DIV/0!</v>
      </c>
      <c r="G18" s="27" t="e">
        <f>STDEV(บันทึกและรายงานผลรายคน!CT6:CT30)</f>
        <v>#DIV/0!</v>
      </c>
      <c r="H18" s="27" t="e">
        <f t="shared" si="6"/>
        <v>#DIV/0!</v>
      </c>
      <c r="I18" s="27" t="e">
        <f t="shared" si="7"/>
        <v>#DIV/0!</v>
      </c>
      <c r="J18" s="52"/>
      <c r="K18" s="52"/>
      <c r="L18" s="52"/>
      <c r="M18" s="52"/>
    </row>
    <row r="19" spans="1:13" ht="20.25" customHeight="1" x14ac:dyDescent="0.25">
      <c r="A19" s="31" t="s">
        <v>42</v>
      </c>
      <c r="B19" s="20">
        <v>25</v>
      </c>
      <c r="C19" s="20">
        <v>25.5</v>
      </c>
      <c r="D19" s="56">
        <f>MIN(บันทึกและรายงานผลรายคน!DF6:DF30)</f>
        <v>0</v>
      </c>
      <c r="E19" s="56">
        <f>MAX(บันทึกและรายงานผลรายคน!DF6:DF30)</f>
        <v>0</v>
      </c>
      <c r="F19" s="21" t="e">
        <f>AVERAGE(บันทึกและรายงานผลรายคน!DF6:DF30)</f>
        <v>#DIV/0!</v>
      </c>
      <c r="G19" s="21" t="e">
        <f>STDEV(บันทึกและรายงานผลรายคน!DF6:DF30)</f>
        <v>#DIV/0!</v>
      </c>
      <c r="H19" s="21" t="e">
        <f t="shared" ref="H19:H20" si="8">(F19/C19)*100</f>
        <v>#DIV/0!</v>
      </c>
      <c r="I19" s="21" t="e">
        <f t="shared" ref="I19:I20" si="9">(G19/F19)*100</f>
        <v>#DIV/0!</v>
      </c>
      <c r="J19" s="21">
        <f>(COUNTIF(บันทึกและรายงานผลรายคน!DG6:DG30,"ปรับปรุง")/B19)*100</f>
        <v>0</v>
      </c>
      <c r="K19" s="21">
        <f>(COUNTIF(บันทึกและรายงานผลรายคน!DG6:DG30,"พอใช้")/B19)*100</f>
        <v>0</v>
      </c>
      <c r="L19" s="21">
        <f>(COUNTIF(บันทึกและรายงานผลรายคน!DG6:DG30,"ดี")/B19)*100</f>
        <v>0</v>
      </c>
      <c r="M19" s="21">
        <f>(COUNTIF(บันทึกและรายงานผลรายคน!DG6:DG30,"ดีมาก")/B19)*100</f>
        <v>0</v>
      </c>
    </row>
    <row r="20" spans="1:13" ht="20.25" customHeight="1" x14ac:dyDescent="0.25">
      <c r="A20" s="42" t="s">
        <v>68</v>
      </c>
      <c r="B20" s="23">
        <v>25</v>
      </c>
      <c r="C20" s="23">
        <v>3</v>
      </c>
      <c r="D20" s="57">
        <f>MIN(บันทึกและรายงานผลรายคน!CU6:CU30)</f>
        <v>0</v>
      </c>
      <c r="E20" s="57">
        <f>MAX(บันทึกและรายงานผลรายคน!CU6:CU30)</f>
        <v>0</v>
      </c>
      <c r="F20" s="24" t="e">
        <f>AVERAGE(บันทึกและรายงานผลรายคน!CU6:CU30)</f>
        <v>#DIV/0!</v>
      </c>
      <c r="G20" s="24" t="e">
        <f>STDEV(บันทึกและรายงานผลรายคน!CU6:CU30)</f>
        <v>#DIV/0!</v>
      </c>
      <c r="H20" s="24" t="e">
        <f t="shared" si="8"/>
        <v>#DIV/0!</v>
      </c>
      <c r="I20" s="24" t="e">
        <f t="shared" si="9"/>
        <v>#DIV/0!</v>
      </c>
      <c r="J20" s="53"/>
      <c r="K20" s="53"/>
      <c r="L20" s="53"/>
      <c r="M20" s="53"/>
    </row>
    <row r="21" spans="1:13" ht="20.25" customHeight="1" x14ac:dyDescent="0.25">
      <c r="A21" s="25" t="s">
        <v>43</v>
      </c>
      <c r="B21" s="26">
        <v>25</v>
      </c>
      <c r="C21" s="26">
        <v>22.5</v>
      </c>
      <c r="D21" s="58">
        <f>MIN(บันทึกและรายงานผลรายคน!CV6:CV30)</f>
        <v>0</v>
      </c>
      <c r="E21" s="58">
        <f>MAX(บันทึกและรายงานผลรายคน!CV6:CV30)</f>
        <v>0</v>
      </c>
      <c r="F21" s="27" t="e">
        <f>AVERAGE(บันทึกและรายงานผลรายคน!CV6:CV30)</f>
        <v>#DIV/0!</v>
      </c>
      <c r="G21" s="27" t="e">
        <f>STDEV(บันทึกและรายงานผลรายคน!CV6:CV30)</f>
        <v>#DIV/0!</v>
      </c>
      <c r="H21" s="27" t="e">
        <f t="shared" ref="H21:H23" si="10">(F21/C21)*100</f>
        <v>#DIV/0!</v>
      </c>
      <c r="I21" s="27" t="e">
        <f t="shared" ref="I21:I23" si="11">(G21/F21)*100</f>
        <v>#DIV/0!</v>
      </c>
      <c r="J21" s="27"/>
      <c r="K21" s="27"/>
      <c r="L21" s="27"/>
      <c r="M21" s="27"/>
    </row>
    <row r="22" spans="1:13" ht="20.25" customHeight="1" x14ac:dyDescent="0.25">
      <c r="A22" s="31" t="s">
        <v>70</v>
      </c>
      <c r="B22" s="20">
        <v>25</v>
      </c>
      <c r="C22" s="20">
        <v>11</v>
      </c>
      <c r="D22" s="56">
        <f>MIN(บันทึกและรายงานผลรายคน!DH6:DH30)</f>
        <v>0</v>
      </c>
      <c r="E22" s="56">
        <f>MAX(บันทึกและรายงานผลรายคน!DH6:DH30)</f>
        <v>0</v>
      </c>
      <c r="F22" s="21" t="e">
        <f>AVERAGE(บันทึกและรายงานผลรายคน!DH6:DH30)</f>
        <v>#DIV/0!</v>
      </c>
      <c r="G22" s="21" t="e">
        <f>STDEV(บันทึกและรายงานผลรายคน!DH6:DH30)</f>
        <v>#DIV/0!</v>
      </c>
      <c r="H22" s="21" t="e">
        <f t="shared" si="10"/>
        <v>#DIV/0!</v>
      </c>
      <c r="I22" s="21" t="e">
        <f t="shared" si="11"/>
        <v>#DIV/0!</v>
      </c>
      <c r="J22" s="21">
        <f>(COUNTIF(บันทึกและรายงานผลรายคน!DI6:DI30,"ปรับปรุง")/B22)*100</f>
        <v>0</v>
      </c>
      <c r="K22" s="21">
        <f>(COUNTIF(บันทึกและรายงานผลรายคน!DI6:DI30,"พอใช้")/B22)*100</f>
        <v>0</v>
      </c>
      <c r="L22" s="21">
        <f>(COUNTIF(บันทึกและรายงานผลรายคน!DI6:DI30,"ดี")/B22)*100</f>
        <v>0</v>
      </c>
      <c r="M22" s="21">
        <f>(COUNTIF(บันทึกและรายงานผลรายคน!DI6:DI30,"ดีมาก")/B22)*100</f>
        <v>0</v>
      </c>
    </row>
    <row r="23" spans="1:13" ht="20.25" customHeight="1" x14ac:dyDescent="0.25">
      <c r="A23" s="22" t="s">
        <v>44</v>
      </c>
      <c r="B23" s="23">
        <v>25</v>
      </c>
      <c r="C23" s="23">
        <v>7</v>
      </c>
      <c r="D23" s="57">
        <f>MIN(บันทึกและรายงานผลรายคน!CW6:CW30)</f>
        <v>0</v>
      </c>
      <c r="E23" s="57">
        <f>MAX(บันทึกและรายงานผลรายคน!CW6:CW30)</f>
        <v>0</v>
      </c>
      <c r="F23" s="24" t="e">
        <f>AVERAGE(บันทึกและรายงานผลรายคน!CW6:CW30)</f>
        <v>#DIV/0!</v>
      </c>
      <c r="G23" s="24" t="e">
        <f>STDEV(บันทึกและรายงานผลรายคน!CW6:CW30)</f>
        <v>#DIV/0!</v>
      </c>
      <c r="H23" s="24" t="e">
        <f t="shared" si="10"/>
        <v>#DIV/0!</v>
      </c>
      <c r="I23" s="24" t="e">
        <f t="shared" si="11"/>
        <v>#DIV/0!</v>
      </c>
      <c r="J23" s="53"/>
      <c r="K23" s="53"/>
      <c r="L23" s="53"/>
      <c r="M23" s="53"/>
    </row>
    <row r="24" spans="1:13" ht="20.25" customHeight="1" x14ac:dyDescent="0.25">
      <c r="A24" s="25" t="s">
        <v>45</v>
      </c>
      <c r="B24" s="26">
        <v>25</v>
      </c>
      <c r="C24" s="26">
        <v>4</v>
      </c>
      <c r="D24" s="58">
        <f>MIN(บันทึกและรายงานผลรายคน!CX6:CX30)</f>
        <v>0</v>
      </c>
      <c r="E24" s="58">
        <f>MAX(บันทึกและรายงานผลรายคน!CX6:CX30)</f>
        <v>0</v>
      </c>
      <c r="F24" s="27" t="e">
        <f>AVERAGE(บันทึกและรายงานผลรายคน!CX6:CX30)</f>
        <v>#DIV/0!</v>
      </c>
      <c r="G24" s="27" t="e">
        <f>STDEV(บันทึกและรายงานผลรายคน!CX6:CX30)</f>
        <v>#DIV/0!</v>
      </c>
      <c r="H24" s="27" t="e">
        <f t="shared" ref="H24" si="12">(F24/C24)*100</f>
        <v>#DIV/0!</v>
      </c>
      <c r="I24" s="27" t="e">
        <f t="shared" ref="I24" si="13">(G24/F24)*100</f>
        <v>#DIV/0!</v>
      </c>
      <c r="J24" s="27"/>
      <c r="K24" s="27"/>
      <c r="L24" s="27"/>
      <c r="M24" s="27"/>
    </row>
    <row r="25" spans="1:13" ht="24" customHeight="1" x14ac:dyDescent="0.25">
      <c r="A25" s="31" t="s">
        <v>59</v>
      </c>
      <c r="B25" s="54">
        <v>25</v>
      </c>
      <c r="C25" s="20">
        <v>5</v>
      </c>
      <c r="D25" s="56">
        <f>MIN(บันทึกและรายงานผลรายคน!DJ6:DJ30)</f>
        <v>0</v>
      </c>
      <c r="E25" s="56">
        <f>MAX(บันทึกและรายงานผลรายคน!DJ6:DJ30)</f>
        <v>0</v>
      </c>
      <c r="F25" s="21" t="e">
        <f>AVERAGE(บันทึกและรายงานผลรายคน!DJ6:DJ30)</f>
        <v>#DIV/0!</v>
      </c>
      <c r="G25" s="21" t="e">
        <f>STDEV(บันทึกและรายงานผลรายคน!DJ6:DJ30)</f>
        <v>#DIV/0!</v>
      </c>
      <c r="H25" s="21" t="e">
        <f t="shared" ref="H25:H26" si="14">(F25/C25)*100</f>
        <v>#DIV/0!</v>
      </c>
      <c r="I25" s="21" t="e">
        <f t="shared" ref="I25:I26" si="15">(G25/F25)*100</f>
        <v>#DIV/0!</v>
      </c>
      <c r="J25" s="21">
        <f>(COUNTIF(บันทึกและรายงานผลรายคน!DK6:DK30,"ปรับปรุง")/B25)*100</f>
        <v>0</v>
      </c>
      <c r="K25" s="21">
        <f>(COUNTIF(บันทึกและรายงานผลรายคน!DK6:DK30,"พอใช้")/B25)*100</f>
        <v>0</v>
      </c>
      <c r="L25" s="21">
        <f>(COUNTIF(บันทึกและรายงานผลรายคน!DK6:DK30,"ดี")/B25)*100</f>
        <v>0</v>
      </c>
      <c r="M25" s="21">
        <f>(COUNTIF(บันทึกและรายงานผลรายคน!DK6:DK30,"ดีมาก")/B25)*100</f>
        <v>0</v>
      </c>
    </row>
    <row r="26" spans="1:13" ht="20.25" x14ac:dyDescent="0.25">
      <c r="A26" s="25" t="s">
        <v>58</v>
      </c>
      <c r="B26" s="64">
        <v>25</v>
      </c>
      <c r="C26" s="26">
        <v>5</v>
      </c>
      <c r="D26" s="58">
        <f>MIN(บันทึกและรายงานผลรายคน!CY6:CY30)</f>
        <v>0</v>
      </c>
      <c r="E26" s="58">
        <f>MAX(บันทึกและรายงานผลรายคน!CY6:CY30)</f>
        <v>0</v>
      </c>
      <c r="F26" s="27" t="e">
        <f>AVERAGE(บันทึกและรายงานผลรายคน!CY6:CY30)</f>
        <v>#DIV/0!</v>
      </c>
      <c r="G26" s="27" t="e">
        <f>STDEV(บันทึกและรายงานผลรายคน!CY6:CY30)</f>
        <v>#DIV/0!</v>
      </c>
      <c r="H26" s="27" t="e">
        <f t="shared" si="14"/>
        <v>#DIV/0!</v>
      </c>
      <c r="I26" s="27" t="e">
        <f t="shared" si="15"/>
        <v>#DIV/0!</v>
      </c>
      <c r="J26" s="27"/>
      <c r="K26" s="27"/>
      <c r="L26" s="27"/>
      <c r="M26" s="27"/>
    </row>
  </sheetData>
  <mergeCells count="17"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1:J1"/>
    <mergeCell ref="K1:M2"/>
    <mergeCell ref="A2:F2"/>
    <mergeCell ref="A3:F3"/>
    <mergeCell ref="G3:M3"/>
  </mergeCells>
  <pageMargins left="0.7" right="0.51" top="0.27" bottom="0.19" header="0.2" footer="0.1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2017-11-22T18:25:12Z</cp:lastPrinted>
  <dcterms:created xsi:type="dcterms:W3CDTF">2017-10-27T03:40:44Z</dcterms:created>
  <dcterms:modified xsi:type="dcterms:W3CDTF">2019-12-06T04:14:29Z</dcterms:modified>
</cp:coreProperties>
</file>