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บันทึกและรายงานผลรายคน" sheetId="1" r:id="rId1"/>
    <sheet name="รายงานผลระดับโรงเรียน" sheetId="2" r:id="rId2"/>
  </sheets>
  <calcPr calcId="145621"/>
</workbook>
</file>

<file path=xl/calcChain.xml><?xml version="1.0" encoding="utf-8"?>
<calcChain xmlns="http://schemas.openxmlformats.org/spreadsheetml/2006/main">
  <c r="DD5" i="1" l="1"/>
  <c r="DB5" i="1"/>
  <c r="DA5" i="1"/>
  <c r="CZ5" i="1"/>
  <c r="CY5" i="1"/>
  <c r="CX5" i="1"/>
  <c r="CW5" i="1"/>
  <c r="CV5" i="1"/>
  <c r="BB5" i="1"/>
  <c r="L9" i="2"/>
  <c r="M16" i="2" l="1"/>
  <c r="L16" i="2"/>
  <c r="K16" i="2"/>
  <c r="J16" i="2"/>
  <c r="M13" i="2"/>
  <c r="CL5" i="1"/>
  <c r="CG5" i="1"/>
  <c r="CE5" i="1"/>
  <c r="CD5" i="1"/>
  <c r="CC5" i="1"/>
  <c r="CB5" i="1"/>
  <c r="CA5" i="1"/>
  <c r="BZ5" i="1"/>
  <c r="BY5" i="1"/>
  <c r="BX5" i="1"/>
  <c r="BV5" i="1"/>
  <c r="BS5" i="1"/>
  <c r="BR5" i="1"/>
  <c r="BQ5" i="1"/>
  <c r="BO5" i="1"/>
  <c r="BN5" i="1"/>
  <c r="BM5" i="1"/>
  <c r="BL5" i="1"/>
  <c r="BK5" i="1"/>
  <c r="BJ5" i="1"/>
  <c r="BH5" i="1"/>
  <c r="BF5" i="1"/>
  <c r="BE5" i="1"/>
  <c r="BD5" i="1"/>
  <c r="BC5" i="1"/>
  <c r="M9" i="2" l="1"/>
  <c r="K9" i="2"/>
  <c r="F17" i="2"/>
  <c r="H17" i="2" s="1"/>
  <c r="G17" i="2"/>
  <c r="E17" i="2"/>
  <c r="E12" i="2"/>
  <c r="F15" i="2"/>
  <c r="H15" i="2" s="1"/>
  <c r="G15" i="2"/>
  <c r="E15" i="2"/>
  <c r="G10" i="2"/>
  <c r="F10" i="2"/>
  <c r="H10" i="2" s="1"/>
  <c r="E10" i="2"/>
  <c r="F14" i="2"/>
  <c r="H14" i="2" s="1"/>
  <c r="G12" i="2"/>
  <c r="G11" i="2"/>
  <c r="F11" i="2"/>
  <c r="H11" i="2" s="1"/>
  <c r="E11" i="2"/>
  <c r="F12" i="2"/>
  <c r="H12" i="2" s="1"/>
  <c r="G14" i="2"/>
  <c r="E14" i="2"/>
  <c r="D15" i="2"/>
  <c r="D12" i="2"/>
  <c r="D11" i="2"/>
  <c r="D14" i="2"/>
  <c r="D17" i="2"/>
  <c r="D10" i="2"/>
  <c r="L8" i="2" l="1"/>
  <c r="I15" i="2"/>
  <c r="K8" i="2"/>
  <c r="M8" i="2"/>
  <c r="E16" i="2"/>
  <c r="G16" i="2"/>
  <c r="F16" i="2"/>
  <c r="H16" i="2" s="1"/>
  <c r="E13" i="2"/>
  <c r="G9" i="2"/>
  <c r="F9" i="2"/>
  <c r="E9" i="2"/>
  <c r="F13" i="2"/>
  <c r="H13" i="2" s="1"/>
  <c r="G13" i="2"/>
  <c r="J13" i="2"/>
  <c r="L13" i="2"/>
  <c r="K13" i="2"/>
  <c r="D16" i="2"/>
  <c r="D9" i="2"/>
  <c r="D13" i="2"/>
  <c r="I14" i="2"/>
  <c r="CK5" i="1"/>
  <c r="CI5" i="1"/>
  <c r="CH5" i="1"/>
  <c r="BP5" i="1"/>
  <c r="BG5" i="1"/>
  <c r="I16" i="2" l="1"/>
  <c r="J9" i="2"/>
  <c r="G8" i="2"/>
  <c r="F8" i="2"/>
  <c r="H8" i="2" s="1"/>
  <c r="E8" i="2"/>
  <c r="D8" i="2"/>
  <c r="I17" i="2"/>
  <c r="CO5" i="1"/>
  <c r="CP5" i="1"/>
  <c r="CQ5" i="1"/>
  <c r="CR5" i="1"/>
  <c r="CS5" i="1"/>
  <c r="CT5" i="1"/>
  <c r="CU5" i="1"/>
  <c r="CJ5" i="1"/>
  <c r="CM5" i="1"/>
  <c r="CF5" i="1"/>
  <c r="BU5" i="1"/>
  <c r="BT5" i="1"/>
  <c r="BI5" i="1"/>
  <c r="BW5" i="1"/>
  <c r="I8" i="2" l="1"/>
  <c r="J8" i="2"/>
  <c r="DF5" i="1"/>
  <c r="DG5" i="1" s="1"/>
  <c r="DE5" i="1" l="1"/>
  <c r="I13" i="2" l="1"/>
  <c r="I12" i="2" l="1"/>
  <c r="I9" i="2"/>
  <c r="H9" i="2"/>
  <c r="I10" i="2" l="1"/>
  <c r="I11" i="2"/>
  <c r="CN5" i="1"/>
  <c r="DC5" i="1" s="1"/>
  <c r="DH5" i="1" l="1"/>
  <c r="DI5" i="1" l="1"/>
</calcChain>
</file>

<file path=xl/sharedStrings.xml><?xml version="1.0" encoding="utf-8"?>
<sst xmlns="http://schemas.openxmlformats.org/spreadsheetml/2006/main" count="57" uniqueCount="54">
  <si>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</si>
  <si>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</si>
  <si>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</si>
  <si>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</si>
  <si>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</si>
  <si>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</si>
  <si>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</si>
  <si>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</si>
  <si>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</si>
  <si>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</si>
  <si>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</si>
  <si>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ตรวจคะแนนข้อที่</t>
  </si>
  <si>
    <t>ชื่อ - สกุล</t>
  </si>
  <si>
    <t>(ไม่ต้องใส่คำนำหน้าชื่อ)</t>
  </si>
  <si>
    <t>รวมคะแนนและแปลผล</t>
  </si>
  <si>
    <t>ต1.1</t>
  </si>
  <si>
    <t>ต1.2</t>
  </si>
  <si>
    <t>ต1.3</t>
  </si>
  <si>
    <t>ต2.2</t>
  </si>
  <si>
    <t>สาระ1</t>
  </si>
  <si>
    <t>แปลผล</t>
  </si>
  <si>
    <t>สาระ2</t>
  </si>
  <si>
    <t>ประเภทนักเรียน เด็กปกติ</t>
  </si>
  <si>
    <t>โรงเรียน.........................................................................</t>
  </si>
  <si>
    <t>เพศ ทุกเพศ</t>
  </si>
  <si>
    <t>สำนักงานเขตพื้นที่การศึกษา.....................................................................</t>
  </si>
  <si>
    <t>ความสามารถ</t>
  </si>
  <si>
    <r>
      <t xml:space="preserve">จำนวน
</t>
    </r>
    <r>
      <rPr>
        <sz val="14"/>
        <color indexed="8"/>
        <rFont val="BrowalliaUPC"/>
        <family val="2"/>
      </rPr>
      <t>นักเรียน</t>
    </r>
  </si>
  <si>
    <r>
      <t xml:space="preserve">คะแนน
</t>
    </r>
    <r>
      <rPr>
        <sz val="14"/>
        <color indexed="8"/>
        <rFont val="BrowalliaUPC"/>
        <family val="2"/>
      </rPr>
      <t>เต็ม</t>
    </r>
  </si>
  <si>
    <r>
      <t xml:space="preserve">คะแนน
</t>
    </r>
    <r>
      <rPr>
        <sz val="14"/>
        <color indexed="8"/>
        <rFont val="BrowalliaUPC"/>
        <family val="2"/>
      </rPr>
      <t>ต่ำสุด</t>
    </r>
  </si>
  <si>
    <r>
      <t xml:space="preserve">คะแนน
</t>
    </r>
    <r>
      <rPr>
        <sz val="14"/>
        <color indexed="8"/>
        <rFont val="BrowalliaUPC"/>
        <family val="2"/>
      </rPr>
      <t>สูงสุด</t>
    </r>
  </si>
  <si>
    <r>
      <t xml:space="preserve">คะแนน
</t>
    </r>
    <r>
      <rPr>
        <sz val="14"/>
        <color indexed="8"/>
        <rFont val="BrowalliaUPC"/>
        <family val="2"/>
      </rPr>
      <t>เฉลี่ย</t>
    </r>
  </si>
  <si>
    <t>ส่วนเบี่ยงเบน
มาตรฐาน</t>
  </si>
  <si>
    <r>
      <t xml:space="preserve">คะแนนเฉลี่ย
</t>
    </r>
    <r>
      <rPr>
        <sz val="12.95"/>
        <color indexed="8"/>
        <rFont val="BrowalliaUPC"/>
        <family val="2"/>
      </rPr>
      <t>ร้อยละ</t>
    </r>
  </si>
  <si>
    <r>
      <t xml:space="preserve">สัมประสิทธิ์
</t>
    </r>
    <r>
      <rPr>
        <sz val="11.95"/>
        <color indexed="8"/>
        <rFont val="BrowalliaUPC"/>
        <family val="2"/>
      </rPr>
      <t xml:space="preserve">การกระจาย
</t>
    </r>
    <r>
      <rPr>
        <sz val="11.95"/>
        <color indexed="8"/>
        <rFont val="BrowalliaUPC"/>
        <family val="2"/>
      </rPr>
      <t>(C.V.)</t>
    </r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</si>
  <si>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</si>
  <si>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</si>
  <si>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</si>
  <si>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</si>
  <si>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</si>
  <si>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ภาษาอังกฤษ</t>
  </si>
  <si>
    <t>สาระที่ 1 ภาษาเพื่อการสื่อสาร</t>
  </si>
  <si>
    <t>มฐ ต 1.1</t>
  </si>
  <si>
    <t>มฐ ต 1.2</t>
  </si>
  <si>
    <t>มฐ ต 1.3</t>
  </si>
  <si>
    <t>สาระที่ 2  ภาษาและวัฒนธรรม</t>
  </si>
  <si>
    <t>มฐ ต 2.1</t>
  </si>
  <si>
    <t>มฐ ต 2.2</t>
  </si>
  <si>
    <t>ต2.1</t>
  </si>
  <si>
    <t>ต4.1</t>
  </si>
  <si>
    <t>สาระ4</t>
  </si>
  <si>
    <t>มฐ ต 4.1</t>
  </si>
  <si>
    <t>สาระที่ 4  ภาษากับความสัมพันธ์กับชุมชนและโลก</t>
  </si>
  <si>
    <t>รายงานผลการประเมินด้วยข้อสอบกลุ่มสาระการเรียนรู้ภาษาต่างประเทศ (ภาษาอังกฤษ)
ชั้นประถมศึกษาปีที่ 6  ปีการศึกษา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</si>
</sst>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09]#,##0.00;\-#,##0.00"/>
    <numFmt numFmtId="165" formatCode="0.0"/>
    <numFmt numFmtId="166" formatCode="#,##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9"/>
      <color indexed="8"/>
      <name val="BrowalliaUPC"/>
      <family val="2"/>
    </font>
    <font>
      <sz val="14"/>
      <color indexed="8"/>
      <name val="BrowalliaUPC"/>
      <family val="2"/>
    </font>
    <font>
      <sz val="12.95"/>
      <color indexed="8"/>
      <name val="BrowalliaUPC"/>
      <family val="2"/>
    </font>
    <font>
      <sz val="11.95"/>
      <color indexed="8"/>
      <name val="BrowalliaUPC"/>
      <family val="2"/>
    </font>
    <font>
      <b/>
      <sz val="14"/>
      <color indexed="8"/>
      <name val="BrowalliaUPC"/>
      <family val="2"/>
    </font>
    <font>
      <b/>
      <sz val="14"/>
      <color theme="1"/>
      <name val="BrowalliaUPC"/>
      <family val="2"/>
    </font>
    <font>
      <sz val="14"/>
      <color theme="1"/>
      <name val="BrowalliaUPC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4" fillId="0" borderId="0" xfId="0" applyFont="1"/>
    <xf numFmtId="0" fontId="2" fillId="2" borderId="0" xfId="0" applyFont="1" applyFill="1" applyAlignment="1" applyProtection="1">
      <alignment horizontal="center"/>
    </xf>
    <xf numFmtId="0" fontId="2" fillId="0" borderId="0" xfId="0" applyFont="1" applyFill="1" applyProtection="1"/>
    <xf numFmtId="0" fontId="3" fillId="5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0" borderId="0" xfId="0" applyFont="1"/>
    <xf numFmtId="0" fontId="3" fillId="2" borderId="4" xfId="0" applyFont="1" applyFill="1" applyBorder="1" applyAlignment="1" applyProtection="1">
      <alignment horizontal="left"/>
    </xf>
    <xf numFmtId="0" fontId="4" fillId="0" borderId="0" xfId="0" applyFont="1" applyAlignment="1">
      <alignment horizontal="center"/>
    </xf>
    <xf numFmtId="0" fontId="3" fillId="2" borderId="5" xfId="0" applyFont="1" applyFill="1" applyBorder="1" applyAlignment="1" applyProtection="1"/>
    <xf numFmtId="0" fontId="3" fillId="2" borderId="5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1" fillId="5" borderId="3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Fill="1" applyProtection="1"/>
    <xf numFmtId="1" fontId="3" fillId="2" borderId="0" xfId="0" applyNumberFormat="1" applyFont="1" applyFill="1" applyProtection="1"/>
    <xf numFmtId="0" fontId="4" fillId="2" borderId="0" xfId="0" applyFont="1" applyFill="1"/>
    <xf numFmtId="0" fontId="8" fillId="0" borderId="7" xfId="0" applyFont="1" applyBorder="1" applyAlignment="1" applyProtection="1">
      <alignment horizontal="center" vertical="center" wrapText="1" readingOrder="1"/>
      <protection locked="0"/>
    </xf>
    <xf numFmtId="0" fontId="7" fillId="0" borderId="7" xfId="0" applyFont="1" applyBorder="1" applyAlignment="1" applyProtection="1">
      <alignment horizontal="center" vertical="center" wrapText="1" readingOrder="1"/>
      <protection locked="0"/>
    </xf>
    <xf numFmtId="0" fontId="10" fillId="0" borderId="8" xfId="0" applyFont="1" applyBorder="1" applyAlignment="1" applyProtection="1">
      <alignment horizontal="left" vertical="top" wrapText="1" readingOrder="1"/>
      <protection locked="0"/>
    </xf>
    <xf numFmtId="0" fontId="10" fillId="0" borderId="8" xfId="0" applyFont="1" applyBorder="1" applyAlignment="1" applyProtection="1">
      <alignment horizontal="center" vertical="top" wrapText="1" readingOrder="1"/>
      <protection locked="0"/>
    </xf>
    <xf numFmtId="164" fontId="10" fillId="0" borderId="8" xfId="0" applyNumberFormat="1" applyFont="1" applyBorder="1" applyAlignment="1" applyProtection="1">
      <alignment horizontal="center" vertical="top" wrapText="1" readingOrder="1"/>
      <protection locked="0"/>
    </xf>
    <xf numFmtId="0" fontId="10" fillId="0" borderId="12" xfId="0" applyFont="1" applyBorder="1" applyAlignment="1" applyProtection="1">
      <alignment horizontal="left" vertical="top" wrapText="1" readingOrder="1"/>
      <protection locked="0"/>
    </xf>
    <xf numFmtId="0" fontId="10" fillId="0" borderId="12" xfId="0" applyFont="1" applyBorder="1" applyAlignment="1" applyProtection="1">
      <alignment horizontal="center" vertical="top" wrapText="1" readingOrder="1"/>
      <protection locked="0"/>
    </xf>
    <xf numFmtId="164" fontId="10" fillId="0" borderId="12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13" xfId="0" applyFont="1" applyBorder="1" applyAlignment="1" applyProtection="1">
      <alignment horizontal="left" vertical="top" wrapText="1" readingOrder="1"/>
      <protection locked="0"/>
    </xf>
    <xf numFmtId="0" fontId="7" fillId="0" borderId="13" xfId="0" applyFont="1" applyBorder="1" applyAlignment="1" applyProtection="1">
      <alignment horizontal="center" vertical="top" wrapText="1" readingOrder="1"/>
      <protection locked="0"/>
    </xf>
    <xf numFmtId="164" fontId="7" fillId="0" borderId="13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14" xfId="0" applyFont="1" applyBorder="1" applyAlignment="1" applyProtection="1">
      <alignment horizontal="left" vertical="top" wrapText="1" readingOrder="1"/>
      <protection locked="0"/>
    </xf>
    <xf numFmtId="0" fontId="7" fillId="0" borderId="14" xfId="0" applyFont="1" applyBorder="1" applyAlignment="1" applyProtection="1">
      <alignment horizontal="center" vertical="top" wrapText="1" readingOrder="1"/>
      <protection locked="0"/>
    </xf>
    <xf numFmtId="164" fontId="7" fillId="0" borderId="14" xfId="0" applyNumberFormat="1" applyFont="1" applyBorder="1" applyAlignment="1" applyProtection="1">
      <alignment horizontal="center" vertical="top" wrapText="1" readingOrder="1"/>
      <protection locked="0"/>
    </xf>
    <xf numFmtId="0" fontId="2" fillId="2" borderId="1" xfId="0" applyFont="1" applyFill="1" applyBorder="1" applyAlignment="1">
      <alignment horizontal="center"/>
    </xf>
    <xf numFmtId="0" fontId="7" fillId="0" borderId="15" xfId="0" applyFont="1" applyBorder="1" applyAlignment="1" applyProtection="1">
      <alignment horizontal="left" vertical="top" wrapText="1" readingOrder="1"/>
      <protection locked="0"/>
    </xf>
    <xf numFmtId="0" fontId="7" fillId="0" borderId="15" xfId="0" applyFont="1" applyBorder="1" applyAlignment="1" applyProtection="1">
      <alignment horizontal="center" vertical="top" wrapText="1" readingOrder="1"/>
      <protection locked="0"/>
    </xf>
    <xf numFmtId="164" fontId="7" fillId="0" borderId="15" xfId="0" applyNumberFormat="1" applyFont="1" applyBorder="1" applyAlignment="1" applyProtection="1">
      <alignment horizontal="center" vertical="top" wrapText="1" readingOrder="1"/>
      <protection locked="0"/>
    </xf>
    <xf numFmtId="164" fontId="7" fillId="0" borderId="16" xfId="0" applyNumberFormat="1" applyFont="1" applyBorder="1" applyAlignment="1" applyProtection="1">
      <alignment horizontal="center" vertical="top" wrapText="1" readingOrder="1"/>
      <protection locked="0"/>
    </xf>
    <xf numFmtId="0" fontId="2" fillId="2" borderId="1" xfId="0" applyFont="1" applyFill="1" applyBorder="1" applyAlignment="1" applyProtection="1">
      <alignment horizontal="center"/>
    </xf>
    <xf numFmtId="1" fontId="2" fillId="2" borderId="1" xfId="0" applyNumberFormat="1" applyFont="1" applyFill="1" applyBorder="1" applyAlignment="1" applyProtection="1">
      <alignment horizontal="center"/>
    </xf>
    <xf numFmtId="0" fontId="11" fillId="0" borderId="12" xfId="0" applyFont="1" applyBorder="1"/>
    <xf numFmtId="0" fontId="10" fillId="0" borderId="12" xfId="0" applyFont="1" applyFill="1" applyBorder="1" applyAlignment="1" applyProtection="1">
      <alignment horizontal="center" vertical="top" wrapText="1" readingOrder="1"/>
      <protection locked="0"/>
    </xf>
    <xf numFmtId="0" fontId="12" fillId="0" borderId="16" xfId="0" applyFont="1" applyBorder="1" applyAlignment="1">
      <alignment vertical="center"/>
    </xf>
    <xf numFmtId="0" fontId="7" fillId="0" borderId="16" xfId="0" applyFont="1" applyFill="1" applyBorder="1" applyAlignment="1" applyProtection="1">
      <alignment horizontal="center" vertical="top" wrapText="1" readingOrder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164" fontId="10" fillId="0" borderId="18" xfId="0" applyNumberFormat="1" applyFont="1" applyBorder="1" applyAlignment="1" applyProtection="1">
      <alignment horizontal="center" vertical="top" wrapText="1" readingOrder="1"/>
      <protection locked="0"/>
    </xf>
    <xf numFmtId="164" fontId="10" fillId="0" borderId="19" xfId="0" applyNumberFormat="1" applyFont="1" applyBorder="1" applyAlignment="1" applyProtection="1">
      <alignment horizontal="center" vertical="top" wrapText="1" readingOrder="1"/>
      <protection locked="0"/>
    </xf>
    <xf numFmtId="164" fontId="7" fillId="0" borderId="20" xfId="0" applyNumberFormat="1" applyFont="1" applyBorder="1" applyAlignment="1" applyProtection="1">
      <alignment horizontal="center" vertical="top" wrapText="1" readingOrder="1"/>
      <protection locked="0"/>
    </xf>
    <xf numFmtId="164" fontId="7" fillId="0" borderId="21" xfId="0" applyNumberFormat="1" applyFont="1" applyBorder="1" applyAlignment="1" applyProtection="1">
      <alignment horizontal="center" vertical="top" wrapText="1" readingOrder="1"/>
      <protection locked="0"/>
    </xf>
    <xf numFmtId="164" fontId="10" fillId="0" borderId="22" xfId="0" applyNumberFormat="1" applyFont="1" applyBorder="1" applyAlignment="1" applyProtection="1">
      <alignment horizontal="center" vertical="top" wrapText="1" readingOrder="1"/>
      <protection locked="0"/>
    </xf>
    <xf numFmtId="164" fontId="7" fillId="0" borderId="23" xfId="0" applyNumberFormat="1" applyFont="1" applyBorder="1" applyAlignment="1" applyProtection="1">
      <alignment horizontal="center" vertical="top" wrapText="1" readingOrder="1"/>
      <protection locked="0"/>
    </xf>
    <xf numFmtId="164" fontId="7" fillId="0" borderId="24" xfId="0" applyNumberFormat="1" applyFont="1" applyBorder="1" applyAlignment="1" applyProtection="1">
      <alignment horizontal="center" vertical="top" wrapText="1" readingOrder="1"/>
      <protection locked="0"/>
    </xf>
    <xf numFmtId="164" fontId="7" fillId="0" borderId="25" xfId="0" applyNumberFormat="1" applyFont="1" applyBorder="1" applyAlignment="1" applyProtection="1">
      <alignment horizontal="center" vertical="top" wrapText="1" readingOrder="1"/>
      <protection locked="0"/>
    </xf>
    <xf numFmtId="164" fontId="7" fillId="0" borderId="26" xfId="0" applyNumberFormat="1" applyFont="1" applyBorder="1" applyAlignment="1" applyProtection="1">
      <alignment horizontal="center" vertical="top" wrapText="1" readingOrder="1"/>
      <protection locked="0"/>
    </xf>
    <xf numFmtId="164" fontId="7" fillId="0" borderId="27" xfId="0" applyNumberFormat="1" applyFont="1" applyBorder="1" applyAlignment="1" applyProtection="1">
      <alignment horizontal="center" vertical="top" wrapText="1" readingOrder="1"/>
      <protection locked="0"/>
    </xf>
    <xf numFmtId="164" fontId="7" fillId="0" borderId="28" xfId="0" applyNumberFormat="1" applyFont="1" applyBorder="1" applyAlignment="1" applyProtection="1">
      <alignment horizontal="center" vertical="top" wrapText="1" readingOrder="1"/>
      <protection locked="0"/>
    </xf>
    <xf numFmtId="164" fontId="10" fillId="0" borderId="29" xfId="0" applyNumberFormat="1" applyFont="1" applyBorder="1" applyAlignment="1" applyProtection="1">
      <alignment horizontal="center" vertical="top" wrapText="1" readingOrder="1"/>
      <protection locked="0"/>
    </xf>
    <xf numFmtId="164" fontId="10" fillId="0" borderId="2" xfId="0" applyNumberFormat="1" applyFont="1" applyBorder="1" applyAlignment="1" applyProtection="1">
      <alignment horizontal="center" vertical="top" wrapText="1" readingOrder="1"/>
      <protection locked="0"/>
    </xf>
    <xf numFmtId="164" fontId="7" fillId="0" borderId="2" xfId="0" applyNumberFormat="1" applyFont="1" applyBorder="1" applyAlignment="1" applyProtection="1">
      <alignment horizontal="center" vertical="top" wrapText="1" readingOrder="1"/>
      <protection locked="0"/>
    </xf>
    <xf numFmtId="164" fontId="7" fillId="0" borderId="30" xfId="0" applyNumberFormat="1" applyFont="1" applyBorder="1" applyAlignment="1" applyProtection="1">
      <alignment horizontal="center" vertical="top" wrapText="1" readingOrder="1"/>
      <protection locked="0"/>
    </xf>
    <xf numFmtId="0" fontId="4" fillId="0" borderId="0" xfId="0" applyFont="1" applyFill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4" fontId="0" fillId="0" borderId="16" xfId="0" applyNumberFormat="1" applyBorder="1"/>
    <xf numFmtId="0" fontId="4" fillId="0" borderId="0" xfId="0" applyFont="1" applyFill="1" applyBorder="1"/>
    <xf numFmtId="0" fontId="5" fillId="9" borderId="17" xfId="0" applyFont="1" applyFill="1" applyBorder="1" applyAlignment="1">
      <alignment horizontal="center" vertical="center"/>
    </xf>
    <xf numFmtId="165" fontId="5" fillId="9" borderId="17" xfId="0" applyNumberFormat="1" applyFont="1" applyFill="1" applyBorder="1" applyAlignment="1">
      <alignment horizontal="center"/>
    </xf>
    <xf numFmtId="165" fontId="5" fillId="9" borderId="17" xfId="0" applyNumberFormat="1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6" fontId="10" fillId="0" borderId="8" xfId="0" applyNumberFormat="1" applyFont="1" applyBorder="1" applyAlignment="1" applyProtection="1">
      <alignment horizontal="center" vertical="top" wrapText="1" readingOrder="1"/>
      <protection locked="0"/>
    </xf>
    <xf numFmtId="166" fontId="10" fillId="0" borderId="12" xfId="0" applyNumberFormat="1" applyFont="1" applyBorder="1" applyAlignment="1" applyProtection="1">
      <alignment horizontal="center" vertical="top" wrapText="1" readingOrder="1"/>
      <protection locked="0"/>
    </xf>
    <xf numFmtId="166" fontId="7" fillId="0" borderId="13" xfId="0" applyNumberFormat="1" applyFont="1" applyBorder="1" applyAlignment="1" applyProtection="1">
      <alignment horizontal="center" vertical="top" wrapText="1" readingOrder="1"/>
      <protection locked="0"/>
    </xf>
    <xf numFmtId="166" fontId="7" fillId="0" borderId="14" xfId="0" applyNumberFormat="1" applyFont="1" applyBorder="1" applyAlignment="1" applyProtection="1">
      <alignment horizontal="center" vertical="top" wrapText="1" readingOrder="1"/>
      <protection locked="0"/>
    </xf>
    <xf numFmtId="166" fontId="7" fillId="0" borderId="15" xfId="0" applyNumberFormat="1" applyFont="1" applyBorder="1" applyAlignment="1" applyProtection="1">
      <alignment horizontal="center" vertical="top" wrapText="1" readingOrder="1"/>
      <protection locked="0"/>
    </xf>
    <xf numFmtId="166" fontId="7" fillId="0" borderId="16" xfId="0" applyNumberFormat="1" applyFont="1" applyBorder="1" applyAlignment="1" applyProtection="1">
      <alignment horizontal="center" vertical="top" wrapText="1" readingOrder="1"/>
      <protection locked="0"/>
    </xf>
    <xf numFmtId="1" fontId="2" fillId="2" borderId="4" xfId="0" applyNumberFormat="1" applyFont="1" applyFill="1" applyBorder="1" applyAlignment="1" applyProtection="1">
      <alignment horizontal="left"/>
    </xf>
    <xf numFmtId="1" fontId="2" fillId="2" borderId="5" xfId="0" applyNumberFormat="1" applyFont="1" applyFill="1" applyBorder="1" applyAlignment="1" applyProtection="1">
      <alignment horizontal="left"/>
    </xf>
    <xf numFmtId="1" fontId="2" fillId="2" borderId="6" xfId="0" applyNumberFormat="1" applyFont="1" applyFill="1" applyBorder="1" applyAlignment="1" applyProtection="1">
      <alignment horizontal="left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5" borderId="4" xfId="0" applyFont="1" applyFill="1" applyBorder="1" applyAlignment="1" applyProtection="1">
      <alignment horizontal="center"/>
      <protection locked="0"/>
    </xf>
    <xf numFmtId="0" fontId="2" fillId="5" borderId="5" xfId="0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 wrapText="1" readingOrder="1"/>
      <protection locked="0"/>
    </xf>
    <xf numFmtId="0" fontId="0" fillId="0" borderId="11" xfId="0" applyBorder="1" applyAlignment="1" applyProtection="1">
      <alignment horizontal="center" vertical="top" wrapText="1"/>
      <protection locked="0"/>
    </xf>
    <xf numFmtId="0" fontId="8" fillId="0" borderId="7" xfId="0" applyFont="1" applyBorder="1" applyAlignment="1" applyProtection="1">
      <alignment horizontal="center" vertical="center" wrapText="1" readingOrder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9" fillId="0" borderId="7" xfId="0" applyFont="1" applyBorder="1" applyAlignment="1" applyProtection="1">
      <alignment horizontal="center" vertical="center" wrapText="1" readingOrder="1"/>
      <protection locked="0"/>
    </xf>
    <xf numFmtId="0" fontId="7" fillId="0" borderId="7" xfId="0" applyFont="1" applyBorder="1" applyAlignment="1" applyProtection="1">
      <alignment horizontal="center" vertical="top" wrapText="1" readingOrder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7" fillId="0" borderId="7" xfId="0" applyFont="1" applyBorder="1" applyAlignment="1" applyProtection="1">
      <alignment horizontal="center" vertical="center" wrapText="1" readingOrder="1"/>
      <protection locked="0"/>
    </xf>
    <xf numFmtId="0" fontId="7" fillId="0" borderId="0" xfId="0" applyFont="1" applyAlignment="1" applyProtection="1">
      <alignment horizontal="left" vertical="top" wrapText="1" readingOrder="1"/>
      <protection locked="0"/>
    </xf>
    <xf numFmtId="0" fontId="0" fillId="0" borderId="0" xfId="0"/>
    <xf numFmtId="0" fontId="7" fillId="0" borderId="0" xfId="0" applyFont="1" applyAlignment="1" applyProtection="1">
      <alignment horizontal="right" vertical="top" wrapText="1" readingOrder="1"/>
      <protection locked="0"/>
    </xf>
    <xf numFmtId="0" fontId="6" fillId="0" borderId="0" xfId="0" applyFont="1" applyAlignment="1" applyProtection="1">
      <alignment horizont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171451</xdr:colOff>
      <xdr:row>0</xdr:row>
      <xdr:rowOff>85725</xdr:rowOff>
    </xdr:from>
    <xdr:to>
      <xdr:col>12</xdr:col>
      <xdr:colOff>447676</xdr:colOff>
      <xdr:row>1</xdr:row>
      <xdr:rowOff>209550</xdr:rowOff>
    </xdr:to>
    <xdr:pic>
      <xdr:nvPicPr>
        <xdr:cNvPr id="2" name="รูปภาพ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6" y="85725"/>
          <a:ext cx="7048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43"/>
  <sheetViews>
    <sheetView tabSelected="1" zoomScaleNormal="100" workbookViewId="0">
      <selection activeCell="A6" sqref="A6"/>
    </sheetView>
  </sheetViews>
  <sheetFormatPr defaultColWidth="9.140625" defaultRowHeight="16.5" x14ac:dyDescent="0.35"/>
  <cols>
    <col min="1" max="1" width="23.28515625" style="1" customWidth="1"/>
    <col min="2" max="2" width="12.42578125" style="1" customWidth="1"/>
    <col min="3" max="3" width="12.5703125" style="1" customWidth="1"/>
    <col min="4" max="5" width="21.5703125" style="1" customWidth="1"/>
    <col min="6" max="6" width="18.7109375" style="1" customWidth="1"/>
    <col min="7" max="7" width="7.28515625" style="1" customWidth="1"/>
    <col min="8" max="53" width="4.5703125" style="8" customWidth="1"/>
    <col min="54" max="73" width="4.28515625" style="8" customWidth="1"/>
    <col min="74" max="99" width="4.28515625" style="1" customWidth="1"/>
    <col min="100" max="105" width="5.42578125" style="1" customWidth="1"/>
    <col min="106" max="113" width="6.7109375" style="1" customWidth="1"/>
    <col min="114" max="16384" width="9.140625" style="1"/>
  </cols>
  <sheetData>
    <row r="1" spans="1:116" ht="21" x14ac:dyDescent="0.4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15"/>
    </row>
    <row r="2" spans="1:116" ht="21" x14ac:dyDescent="0.45">
      <c r="A2" s="94" t="s">
        <v>7</v>
      </c>
      <c r="B2" s="94"/>
      <c r="C2" s="94"/>
      <c r="D2" s="94"/>
      <c r="E2" s="94"/>
      <c r="F2" s="94"/>
      <c r="G2" s="94"/>
      <c r="H2" s="4" t="s">
        <v>8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5" t="s">
        <v>9</v>
      </c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16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</row>
    <row r="3" spans="1:116" ht="21" x14ac:dyDescent="0.45">
      <c r="A3" s="95" t="s">
        <v>0</v>
      </c>
      <c r="B3" s="89" t="s">
        <v>1</v>
      </c>
      <c r="C3" s="89" t="s">
        <v>2</v>
      </c>
      <c r="D3" s="95" t="s">
        <v>3</v>
      </c>
      <c r="E3" s="13"/>
      <c r="F3" s="89" t="s">
        <v>4</v>
      </c>
      <c r="G3" s="89" t="s">
        <v>5</v>
      </c>
      <c r="H3" s="92" t="s">
        <v>6</v>
      </c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7" t="s">
        <v>11</v>
      </c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86" t="s">
        <v>14</v>
      </c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8"/>
    </row>
    <row r="4" spans="1:116" s="6" customFormat="1" ht="21" x14ac:dyDescent="0.45">
      <c r="A4" s="96"/>
      <c r="B4" s="90"/>
      <c r="C4" s="90"/>
      <c r="D4" s="96"/>
      <c r="E4" s="14" t="s">
        <v>12</v>
      </c>
      <c r="F4" s="90"/>
      <c r="G4" s="90"/>
      <c r="H4" s="43">
        <v>1</v>
      </c>
      <c r="I4" s="43">
        <v>2</v>
      </c>
      <c r="J4" s="43">
        <v>3</v>
      </c>
      <c r="K4" s="43">
        <v>4</v>
      </c>
      <c r="L4" s="43">
        <v>5</v>
      </c>
      <c r="M4" s="43">
        <v>6</v>
      </c>
      <c r="N4" s="43">
        <v>7</v>
      </c>
      <c r="O4" s="43">
        <v>8</v>
      </c>
      <c r="P4" s="43">
        <v>9</v>
      </c>
      <c r="Q4" s="43">
        <v>10</v>
      </c>
      <c r="R4" s="43">
        <v>11</v>
      </c>
      <c r="S4" s="43">
        <v>12</v>
      </c>
      <c r="T4" s="43">
        <v>13</v>
      </c>
      <c r="U4" s="43">
        <v>14</v>
      </c>
      <c r="V4" s="43">
        <v>15</v>
      </c>
      <c r="W4" s="43">
        <v>16</v>
      </c>
      <c r="X4" s="43">
        <v>17</v>
      </c>
      <c r="Y4" s="43">
        <v>18</v>
      </c>
      <c r="Z4" s="43">
        <v>19</v>
      </c>
      <c r="AA4" s="43">
        <v>20</v>
      </c>
      <c r="AB4" s="43">
        <v>21</v>
      </c>
      <c r="AC4" s="43">
        <v>22</v>
      </c>
      <c r="AD4" s="43">
        <v>23</v>
      </c>
      <c r="AE4" s="43">
        <v>24</v>
      </c>
      <c r="AF4" s="43">
        <v>25</v>
      </c>
      <c r="AG4" s="43">
        <v>26</v>
      </c>
      <c r="AH4" s="43">
        <v>27</v>
      </c>
      <c r="AI4" s="43">
        <v>28</v>
      </c>
      <c r="AJ4" s="43">
        <v>29</v>
      </c>
      <c r="AK4" s="43">
        <v>30</v>
      </c>
      <c r="AL4" s="43">
        <v>31.1</v>
      </c>
      <c r="AM4" s="43">
        <v>31.2</v>
      </c>
      <c r="AN4" s="43">
        <v>31.3</v>
      </c>
      <c r="AO4" s="43">
        <v>31.4</v>
      </c>
      <c r="AP4" s="43">
        <v>32.1</v>
      </c>
      <c r="AQ4" s="43">
        <v>32.200000000000003</v>
      </c>
      <c r="AR4" s="43">
        <v>32.299999999999997</v>
      </c>
      <c r="AS4" s="43">
        <v>32.4</v>
      </c>
      <c r="AT4" s="43">
        <v>33</v>
      </c>
      <c r="AU4" s="43">
        <v>34</v>
      </c>
      <c r="AV4" s="43">
        <v>35</v>
      </c>
      <c r="AW4" s="43">
        <v>36</v>
      </c>
      <c r="AX4" s="43">
        <v>37</v>
      </c>
      <c r="AY4" s="43">
        <v>38</v>
      </c>
      <c r="AZ4" s="43">
        <v>39</v>
      </c>
      <c r="BA4" s="43">
        <v>40</v>
      </c>
      <c r="BB4" s="37">
        <v>1</v>
      </c>
      <c r="BC4" s="37">
        <v>2</v>
      </c>
      <c r="BD4" s="37">
        <v>3</v>
      </c>
      <c r="BE4" s="37">
        <v>4</v>
      </c>
      <c r="BF4" s="37">
        <v>5</v>
      </c>
      <c r="BG4" s="37">
        <v>6</v>
      </c>
      <c r="BH4" s="37">
        <v>7</v>
      </c>
      <c r="BI4" s="37">
        <v>8</v>
      </c>
      <c r="BJ4" s="37">
        <v>9</v>
      </c>
      <c r="BK4" s="37">
        <v>10</v>
      </c>
      <c r="BL4" s="37">
        <v>11</v>
      </c>
      <c r="BM4" s="37">
        <v>12</v>
      </c>
      <c r="BN4" s="37">
        <v>13</v>
      </c>
      <c r="BO4" s="37">
        <v>14</v>
      </c>
      <c r="BP4" s="37">
        <v>15</v>
      </c>
      <c r="BQ4" s="37">
        <v>16</v>
      </c>
      <c r="BR4" s="37">
        <v>17</v>
      </c>
      <c r="BS4" s="37">
        <v>18</v>
      </c>
      <c r="BT4" s="37">
        <v>19</v>
      </c>
      <c r="BU4" s="37">
        <v>20</v>
      </c>
      <c r="BV4" s="37">
        <v>21</v>
      </c>
      <c r="BW4" s="37">
        <v>22</v>
      </c>
      <c r="BX4" s="37">
        <v>23</v>
      </c>
      <c r="BY4" s="37">
        <v>24</v>
      </c>
      <c r="BZ4" s="37">
        <v>25</v>
      </c>
      <c r="CA4" s="37">
        <v>26</v>
      </c>
      <c r="CB4" s="37">
        <v>27</v>
      </c>
      <c r="CC4" s="37">
        <v>28</v>
      </c>
      <c r="CD4" s="37">
        <v>29</v>
      </c>
      <c r="CE4" s="37">
        <v>30</v>
      </c>
      <c r="CF4" s="37">
        <v>31.1</v>
      </c>
      <c r="CG4" s="37">
        <v>31.2</v>
      </c>
      <c r="CH4" s="37">
        <v>31.3</v>
      </c>
      <c r="CI4" s="37">
        <v>31.4</v>
      </c>
      <c r="CJ4" s="37">
        <v>32.1</v>
      </c>
      <c r="CK4" s="37">
        <v>32.200000000000003</v>
      </c>
      <c r="CL4" s="37">
        <v>32.299999999999997</v>
      </c>
      <c r="CM4" s="37">
        <v>32.4</v>
      </c>
      <c r="CN4" s="37">
        <v>33</v>
      </c>
      <c r="CO4" s="37">
        <v>34</v>
      </c>
      <c r="CP4" s="37">
        <v>35</v>
      </c>
      <c r="CQ4" s="37">
        <v>36</v>
      </c>
      <c r="CR4" s="37">
        <v>37</v>
      </c>
      <c r="CS4" s="37">
        <v>38</v>
      </c>
      <c r="CT4" s="37">
        <v>39</v>
      </c>
      <c r="CU4" s="37">
        <v>40</v>
      </c>
      <c r="CV4" s="38" t="s">
        <v>15</v>
      </c>
      <c r="CW4" s="32" t="s">
        <v>16</v>
      </c>
      <c r="CX4" s="32" t="s">
        <v>17</v>
      </c>
      <c r="CY4" s="32" t="s">
        <v>48</v>
      </c>
      <c r="CZ4" s="32" t="s">
        <v>18</v>
      </c>
      <c r="DA4" s="32" t="s">
        <v>49</v>
      </c>
      <c r="DB4" s="32" t="s">
        <v>19</v>
      </c>
      <c r="DC4" s="32" t="s">
        <v>20</v>
      </c>
      <c r="DD4" s="32" t="s">
        <v>21</v>
      </c>
      <c r="DE4" s="32" t="s">
        <v>20</v>
      </c>
      <c r="DF4" s="32" t="s">
        <v>50</v>
      </c>
      <c r="DG4" s="32" t="s">
        <v>20</v>
      </c>
      <c r="DH4" s="32" t="s">
        <v>10</v>
      </c>
      <c r="DI4" s="32" t="s">
        <v>20</v>
      </c>
    </row>
    <row r="5" spans="1:116" ht="23.25" x14ac:dyDescent="0.5">
      <c r="A5" s="96"/>
      <c r="B5" s="90"/>
      <c r="C5" s="90"/>
      <c r="D5" s="96"/>
      <c r="E5" s="14" t="s">
        <v>13</v>
      </c>
      <c r="F5" s="90"/>
      <c r="G5" s="90"/>
      <c r="H5" s="70">
        <v>3</v>
      </c>
      <c r="I5" s="70">
        <v>1</v>
      </c>
      <c r="J5" s="70">
        <v>2</v>
      </c>
      <c r="K5" s="70">
        <v>4</v>
      </c>
      <c r="L5" s="70">
        <v>2</v>
      </c>
      <c r="M5" s="70">
        <v>4</v>
      </c>
      <c r="N5" s="70">
        <v>4</v>
      </c>
      <c r="O5" s="70">
        <v>2</v>
      </c>
      <c r="P5" s="70">
        <v>4</v>
      </c>
      <c r="Q5" s="70">
        <v>1</v>
      </c>
      <c r="R5" s="70">
        <v>3</v>
      </c>
      <c r="S5" s="70">
        <v>3</v>
      </c>
      <c r="T5" s="70">
        <v>4</v>
      </c>
      <c r="U5" s="70">
        <v>4</v>
      </c>
      <c r="V5" s="70">
        <v>4</v>
      </c>
      <c r="W5" s="70">
        <v>1</v>
      </c>
      <c r="X5" s="70">
        <v>2</v>
      </c>
      <c r="Y5" s="70">
        <v>4</v>
      </c>
      <c r="Z5" s="70">
        <v>1</v>
      </c>
      <c r="AA5" s="70">
        <v>1</v>
      </c>
      <c r="AB5" s="70">
        <v>2</v>
      </c>
      <c r="AC5" s="70">
        <v>2</v>
      </c>
      <c r="AD5" s="70">
        <v>4</v>
      </c>
      <c r="AE5" s="70">
        <v>3</v>
      </c>
      <c r="AF5" s="70">
        <v>3</v>
      </c>
      <c r="AG5" s="70">
        <v>1</v>
      </c>
      <c r="AH5" s="70">
        <v>4</v>
      </c>
      <c r="AI5" s="70">
        <v>3</v>
      </c>
      <c r="AJ5" s="70">
        <v>1</v>
      </c>
      <c r="AK5" s="70">
        <v>2</v>
      </c>
      <c r="AL5" s="71">
        <v>2</v>
      </c>
      <c r="AM5" s="71">
        <v>1</v>
      </c>
      <c r="AN5" s="71">
        <v>1</v>
      </c>
      <c r="AO5" s="71">
        <v>1</v>
      </c>
      <c r="AP5" s="71">
        <v>2</v>
      </c>
      <c r="AQ5" s="72">
        <v>1</v>
      </c>
      <c r="AR5" s="72">
        <v>1</v>
      </c>
      <c r="AS5" s="72">
        <v>2</v>
      </c>
      <c r="AT5" s="73">
        <v>3</v>
      </c>
      <c r="AU5" s="73">
        <v>3</v>
      </c>
      <c r="AV5" s="73">
        <v>3</v>
      </c>
      <c r="AW5" s="73">
        <v>3</v>
      </c>
      <c r="AX5" s="73">
        <v>3</v>
      </c>
      <c r="AY5" s="73">
        <v>3</v>
      </c>
      <c r="AZ5" s="73">
        <v>3</v>
      </c>
      <c r="BA5" s="73">
        <v>3</v>
      </c>
      <c r="BB5" s="64">
        <f>IF(H5=3,2,0)</f>
        <v>2</v>
      </c>
      <c r="BC5" s="64">
        <f>IF(I5=1,2,0)</f>
        <v>2</v>
      </c>
      <c r="BD5" s="64">
        <f>IF(J5=2,2,0)</f>
        <v>2</v>
      </c>
      <c r="BE5" s="64">
        <f>IF(K5=4,2,0)</f>
        <v>2</v>
      </c>
      <c r="BF5" s="64">
        <f>IF(L5=2,2,0)</f>
        <v>2</v>
      </c>
      <c r="BG5" s="64">
        <f>IF(M5=4,2,0)</f>
        <v>2</v>
      </c>
      <c r="BH5" s="64">
        <f>IF(N5=4,2,0)</f>
        <v>2</v>
      </c>
      <c r="BI5" s="64">
        <f t="shared" ref="BI5:BW5" si="0">IF(O5=2,2,0)</f>
        <v>2</v>
      </c>
      <c r="BJ5" s="64">
        <f>IF(P5=4,2,0)</f>
        <v>2</v>
      </c>
      <c r="BK5" s="64">
        <f>IF(Q5=1,2,0)</f>
        <v>2</v>
      </c>
      <c r="BL5" s="64">
        <f>IF(R5=3,2,0)</f>
        <v>2</v>
      </c>
      <c r="BM5" s="64">
        <f>IF(S5=3,2,0)</f>
        <v>2</v>
      </c>
      <c r="BN5" s="64">
        <f>IF(T5=4,2,0)</f>
        <v>2</v>
      </c>
      <c r="BO5" s="64">
        <f>IF(U5=4,2,0)</f>
        <v>2</v>
      </c>
      <c r="BP5" s="64">
        <f>IF(V5=4,2,0)</f>
        <v>2</v>
      </c>
      <c r="BQ5" s="64">
        <f>IF(W5=1,2,0)</f>
        <v>2</v>
      </c>
      <c r="BR5" s="64">
        <f>IF(X5=2,2,0)</f>
        <v>2</v>
      </c>
      <c r="BS5" s="64">
        <f>IF(Y5=4,2,0)</f>
        <v>2</v>
      </c>
      <c r="BT5" s="64">
        <f>IF(Z5=1,2,0)</f>
        <v>2</v>
      </c>
      <c r="BU5" s="64">
        <f>IF(AA5=1,2,0)</f>
        <v>2</v>
      </c>
      <c r="BV5" s="64">
        <f>IF(AB5=2,2,0)</f>
        <v>2</v>
      </c>
      <c r="BW5" s="64">
        <f t="shared" si="0"/>
        <v>2</v>
      </c>
      <c r="BX5" s="64">
        <f>IF(AD5=4,2,0)</f>
        <v>2</v>
      </c>
      <c r="BY5" s="64">
        <f>IF(AE5=3,2,0)</f>
        <v>2</v>
      </c>
      <c r="BZ5" s="64">
        <f>IF(AF5=3,2,0)</f>
        <v>2</v>
      </c>
      <c r="CA5" s="64">
        <f>IF(AG5=1,2,0)</f>
        <v>2</v>
      </c>
      <c r="CB5" s="64">
        <f>IF(AH5=4,2,0)</f>
        <v>2</v>
      </c>
      <c r="CC5" s="64">
        <f>IF(AI5=3,2,0)</f>
        <v>2</v>
      </c>
      <c r="CD5" s="64">
        <f>IF(AJ5=1,2,0)</f>
        <v>2</v>
      </c>
      <c r="CE5" s="64">
        <f>IF(AK5=2,2,0)</f>
        <v>2</v>
      </c>
      <c r="CF5" s="64">
        <f>IF(AL5=2,2,0)</f>
        <v>2</v>
      </c>
      <c r="CG5" s="64">
        <f>IF(AM5=1,2,0)</f>
        <v>2</v>
      </c>
      <c r="CH5" s="64">
        <f>IF(AN5=1,2,0)</f>
        <v>2</v>
      </c>
      <c r="CI5" s="64">
        <f>IF(AO5=1,2,0)</f>
        <v>2</v>
      </c>
      <c r="CJ5" s="64">
        <f t="shared" ref="CJ5:CM5" si="1">IF(AP5=2,2,0)</f>
        <v>2</v>
      </c>
      <c r="CK5" s="64">
        <f>IF(AQ5=1,2,0)</f>
        <v>2</v>
      </c>
      <c r="CL5" s="64">
        <f>IF(AR5=1,2,0)</f>
        <v>2</v>
      </c>
      <c r="CM5" s="64">
        <f t="shared" si="1"/>
        <v>2</v>
      </c>
      <c r="CN5" s="64">
        <f>AT5</f>
        <v>3</v>
      </c>
      <c r="CO5" s="64">
        <f t="shared" ref="CO5:CU5" si="2">AU5</f>
        <v>3</v>
      </c>
      <c r="CP5" s="64">
        <f t="shared" si="2"/>
        <v>3</v>
      </c>
      <c r="CQ5" s="64">
        <f t="shared" si="2"/>
        <v>3</v>
      </c>
      <c r="CR5" s="64">
        <f t="shared" si="2"/>
        <v>3</v>
      </c>
      <c r="CS5" s="64">
        <f t="shared" si="2"/>
        <v>3</v>
      </c>
      <c r="CT5" s="64">
        <f t="shared" si="2"/>
        <v>3</v>
      </c>
      <c r="CU5" s="64">
        <f t="shared" si="2"/>
        <v>3</v>
      </c>
      <c r="CV5" s="65">
        <f>SUM(BB5:BH5,CF5,CG5,CH5,CI5,CN5)</f>
        <v>25</v>
      </c>
      <c r="CW5" s="66">
        <f>SUM(BI5:BR5,CO5,CP5,CQ5)</f>
        <v>29</v>
      </c>
      <c r="CX5" s="65">
        <f>SUM(BS5:BX5,CJ5,CK5,CL5,CM5,CR5,CS5)</f>
        <v>26</v>
      </c>
      <c r="CY5" s="65">
        <f>SUM(BY5:CA5,CT5)</f>
        <v>9</v>
      </c>
      <c r="CZ5" s="65">
        <f>SUM(CB5:CD5)</f>
        <v>6</v>
      </c>
      <c r="DA5" s="65">
        <f>SUM(CE5,CU5)</f>
        <v>5</v>
      </c>
      <c r="DB5" s="65">
        <f>SUM(CV5:CX5)</f>
        <v>80</v>
      </c>
      <c r="DC5" s="67" t="str">
        <f>IF(DB5&lt;20,"ปรับปรุง",IF(DB5&lt;40,"พอใช้",IF(DB5&lt;60,"ดี",IF(DB5&gt;=60,"ดีมาก"))))</f>
        <v>ดีมาก</v>
      </c>
      <c r="DD5" s="65">
        <f>SUM(CY5:CZ5)</f>
        <v>15</v>
      </c>
      <c r="DE5" s="67" t="str">
        <f>IF(DD5&lt;3.75,"ปรับปรุง",IF(DD5&lt;7.5,"พอใช้",IF(DD5&lt;11.25,"ดี",IF(DD5&gt;=11.25,"ดีมาก"))))</f>
        <v>ดีมาก</v>
      </c>
      <c r="DF5" s="65">
        <f>SUM(DA5)</f>
        <v>5</v>
      </c>
      <c r="DG5" s="67" t="str">
        <f>IF(DF5&lt;1.25,"ปรับปรุง",IF(DF5&lt;2.5,"พอใช้",IF(DF5&lt;3.75,"ดี",IF(DF5&gt;=3.75,"ดีมาก"))))</f>
        <v>ดีมาก</v>
      </c>
      <c r="DH5" s="65">
        <f>SUM(DB5,DD5,DF5)</f>
        <v>100</v>
      </c>
      <c r="DI5" s="68" t="str">
        <f>IF(DH5&lt;25,"ปรับปรุง",IF(DH5&lt;50,"พอใช้",IF(DH5&lt;75,"ดี",IF(DH5&gt;=75,"ดีมาก"))))</f>
        <v>ดีมาก</v>
      </c>
      <c r="DK5" s="60"/>
      <c r="DL5" s="60"/>
    </row>
    <row r="6" spans="1:116" ht="23.25" x14ac:dyDescent="0.5">
      <c r="G6" s="6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6"/>
      <c r="CW6" s="77"/>
      <c r="CX6" s="76"/>
      <c r="CY6" s="76"/>
      <c r="CZ6" s="76"/>
      <c r="DA6" s="76"/>
      <c r="DB6" s="76"/>
      <c r="DC6" s="78"/>
      <c r="DD6" s="76"/>
      <c r="DE6" s="78"/>
      <c r="DF6" s="76"/>
      <c r="DG6" s="78"/>
      <c r="DH6" s="76"/>
      <c r="DI6" s="79"/>
      <c r="DJ6" s="63"/>
      <c r="DK6" s="63"/>
      <c r="DL6" s="60"/>
    </row>
    <row r="7" spans="1:116" ht="23.25" x14ac:dyDescent="0.5">
      <c r="G7" s="6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6"/>
      <c r="CW7" s="77"/>
      <c r="CX7" s="76"/>
      <c r="CY7" s="76"/>
      <c r="CZ7" s="76"/>
      <c r="DA7" s="76"/>
      <c r="DB7" s="76"/>
      <c r="DC7" s="78"/>
      <c r="DD7" s="76"/>
      <c r="DE7" s="78"/>
      <c r="DF7" s="76"/>
      <c r="DG7" s="78"/>
      <c r="DH7" s="76"/>
      <c r="DI7" s="79"/>
      <c r="DJ7" s="63"/>
      <c r="DK7" s="63"/>
      <c r="DL7" s="60"/>
    </row>
    <row r="8" spans="1:116" ht="23.25" x14ac:dyDescent="0.5">
      <c r="G8" s="6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6"/>
      <c r="CW8" s="77"/>
      <c r="CX8" s="76"/>
      <c r="CY8" s="76"/>
      <c r="CZ8" s="76"/>
      <c r="DA8" s="76"/>
      <c r="DB8" s="76"/>
      <c r="DC8" s="78"/>
      <c r="DD8" s="76"/>
      <c r="DE8" s="78"/>
      <c r="DF8" s="76"/>
      <c r="DG8" s="78"/>
      <c r="DH8" s="76"/>
      <c r="DI8" s="79"/>
      <c r="DJ8" s="63"/>
      <c r="DK8" s="63"/>
      <c r="DL8" s="60"/>
    </row>
    <row r="9" spans="1:116" ht="23.25" x14ac:dyDescent="0.5">
      <c r="G9" s="6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6"/>
      <c r="CW9" s="77"/>
      <c r="CX9" s="76"/>
      <c r="CY9" s="76"/>
      <c r="CZ9" s="76"/>
      <c r="DA9" s="76"/>
      <c r="DB9" s="76"/>
      <c r="DC9" s="78"/>
      <c r="DD9" s="76"/>
      <c r="DE9" s="78"/>
      <c r="DF9" s="76"/>
      <c r="DG9" s="78"/>
      <c r="DH9" s="76"/>
      <c r="DI9" s="79"/>
      <c r="DJ9" s="63"/>
      <c r="DK9" s="63"/>
      <c r="DL9" s="60"/>
    </row>
    <row r="10" spans="1:116" ht="23.25" x14ac:dyDescent="0.5">
      <c r="G10" s="6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6"/>
      <c r="CW10" s="77"/>
      <c r="CX10" s="76"/>
      <c r="CY10" s="76"/>
      <c r="CZ10" s="76"/>
      <c r="DA10" s="76"/>
      <c r="DB10" s="76"/>
      <c r="DC10" s="78"/>
      <c r="DD10" s="76"/>
      <c r="DE10" s="78"/>
      <c r="DF10" s="76"/>
      <c r="DG10" s="78"/>
      <c r="DH10" s="76"/>
      <c r="DI10" s="79"/>
      <c r="DJ10" s="63"/>
      <c r="DK10" s="63"/>
      <c r="DL10" s="60"/>
    </row>
    <row r="11" spans="1:116" ht="23.25" x14ac:dyDescent="0.5">
      <c r="G11" s="6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7"/>
      <c r="CX11" s="76"/>
      <c r="CY11" s="76"/>
      <c r="CZ11" s="76"/>
      <c r="DA11" s="76"/>
      <c r="DB11" s="76"/>
      <c r="DC11" s="78"/>
      <c r="DD11" s="76"/>
      <c r="DE11" s="78"/>
      <c r="DF11" s="76"/>
      <c r="DG11" s="78"/>
      <c r="DH11" s="76"/>
      <c r="DI11" s="79"/>
      <c r="DJ11" s="63"/>
      <c r="DK11" s="63"/>
      <c r="DL11" s="60"/>
    </row>
    <row r="12" spans="1:116" ht="23.25" x14ac:dyDescent="0.5">
      <c r="G12" s="6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6"/>
      <c r="CW12" s="77"/>
      <c r="CX12" s="76"/>
      <c r="CY12" s="76"/>
      <c r="CZ12" s="76"/>
      <c r="DA12" s="76"/>
      <c r="DB12" s="76"/>
      <c r="DC12" s="78"/>
      <c r="DD12" s="76"/>
      <c r="DE12" s="78"/>
      <c r="DF12" s="76"/>
      <c r="DG12" s="78"/>
      <c r="DH12" s="76"/>
      <c r="DI12" s="79"/>
      <c r="DJ12" s="63"/>
      <c r="DK12" s="63"/>
      <c r="DL12" s="60"/>
    </row>
    <row r="13" spans="1:116" ht="23.25" x14ac:dyDescent="0.5">
      <c r="G13" s="6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6"/>
      <c r="CW13" s="77"/>
      <c r="CX13" s="76"/>
      <c r="CY13" s="76"/>
      <c r="CZ13" s="76"/>
      <c r="DA13" s="76"/>
      <c r="DB13" s="76"/>
      <c r="DC13" s="78"/>
      <c r="DD13" s="76"/>
      <c r="DE13" s="78"/>
      <c r="DF13" s="76"/>
      <c r="DG13" s="78"/>
      <c r="DH13" s="76"/>
      <c r="DI13" s="79"/>
      <c r="DJ13" s="63"/>
      <c r="DK13" s="63"/>
      <c r="DL13" s="60"/>
    </row>
    <row r="14" spans="1:116" ht="23.25" x14ac:dyDescent="0.5">
      <c r="G14" s="6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6"/>
      <c r="CW14" s="77"/>
      <c r="CX14" s="76"/>
      <c r="CY14" s="76"/>
      <c r="CZ14" s="76"/>
      <c r="DA14" s="76"/>
      <c r="DB14" s="76"/>
      <c r="DC14" s="78"/>
      <c r="DD14" s="76"/>
      <c r="DE14" s="78"/>
      <c r="DF14" s="76"/>
      <c r="DG14" s="78"/>
      <c r="DH14" s="76"/>
      <c r="DI14" s="79"/>
      <c r="DJ14" s="63"/>
      <c r="DK14" s="63"/>
      <c r="DL14" s="60"/>
    </row>
    <row r="15" spans="1:116" ht="23.25" x14ac:dyDescent="0.5">
      <c r="G15" s="6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6"/>
      <c r="CW15" s="77"/>
      <c r="CX15" s="76"/>
      <c r="CY15" s="76"/>
      <c r="CZ15" s="76"/>
      <c r="DA15" s="76"/>
      <c r="DB15" s="76"/>
      <c r="DC15" s="78"/>
      <c r="DD15" s="76"/>
      <c r="DE15" s="78"/>
      <c r="DF15" s="76"/>
      <c r="DG15" s="78"/>
      <c r="DH15" s="76"/>
      <c r="DI15" s="79"/>
      <c r="DJ15" s="63"/>
      <c r="DK15" s="63"/>
      <c r="DL15" s="60"/>
    </row>
    <row r="16" spans="1:116" ht="23.25" x14ac:dyDescent="0.5">
      <c r="G16" s="6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6"/>
      <c r="CW16" s="77"/>
      <c r="CX16" s="76"/>
      <c r="CY16" s="76"/>
      <c r="CZ16" s="76"/>
      <c r="DA16" s="76"/>
      <c r="DB16" s="76"/>
      <c r="DC16" s="78"/>
      <c r="DD16" s="76"/>
      <c r="DE16" s="78"/>
      <c r="DF16" s="76"/>
      <c r="DG16" s="78"/>
      <c r="DH16" s="76"/>
      <c r="DI16" s="79"/>
      <c r="DJ16" s="63"/>
      <c r="DK16" s="63"/>
      <c r="DL16" s="60"/>
    </row>
    <row r="17" spans="7:116" ht="23.25" x14ac:dyDescent="0.5">
      <c r="G17" s="6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6"/>
      <c r="CW17" s="77"/>
      <c r="CX17" s="76"/>
      <c r="CY17" s="76"/>
      <c r="CZ17" s="76"/>
      <c r="DA17" s="76"/>
      <c r="DB17" s="76"/>
      <c r="DC17" s="78"/>
      <c r="DD17" s="76"/>
      <c r="DE17" s="78"/>
      <c r="DF17" s="76"/>
      <c r="DG17" s="78"/>
      <c r="DH17" s="76"/>
      <c r="DI17" s="79"/>
      <c r="DJ17" s="63"/>
      <c r="DK17" s="63"/>
      <c r="DL17" s="60"/>
    </row>
    <row r="18" spans="7:116" ht="23.25" x14ac:dyDescent="0.5">
      <c r="G18" s="6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6"/>
      <c r="CW18" s="77"/>
      <c r="CX18" s="76"/>
      <c r="CY18" s="76"/>
      <c r="CZ18" s="76"/>
      <c r="DA18" s="76"/>
      <c r="DB18" s="76"/>
      <c r="DC18" s="78"/>
      <c r="DD18" s="76"/>
      <c r="DE18" s="78"/>
      <c r="DF18" s="76"/>
      <c r="DG18" s="78"/>
      <c r="DH18" s="76"/>
      <c r="DI18" s="79"/>
      <c r="DJ18" s="63"/>
      <c r="DK18" s="63"/>
      <c r="DL18" s="60"/>
    </row>
    <row r="19" spans="7:116" ht="23.25" x14ac:dyDescent="0.5">
      <c r="G19" s="6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6"/>
      <c r="CW19" s="77"/>
      <c r="CX19" s="76"/>
      <c r="CY19" s="76"/>
      <c r="CZ19" s="76"/>
      <c r="DA19" s="76"/>
      <c r="DB19" s="76"/>
      <c r="DC19" s="78"/>
      <c r="DD19" s="76"/>
      <c r="DE19" s="78"/>
      <c r="DF19" s="76"/>
      <c r="DG19" s="78"/>
      <c r="DH19" s="76"/>
      <c r="DI19" s="79"/>
      <c r="DJ19" s="63"/>
      <c r="DK19" s="63"/>
      <c r="DL19" s="60"/>
    </row>
    <row r="20" spans="7:116" ht="23.25" x14ac:dyDescent="0.5">
      <c r="G20" s="6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6"/>
      <c r="CW20" s="77"/>
      <c r="CX20" s="76"/>
      <c r="CY20" s="76"/>
      <c r="CZ20" s="76"/>
      <c r="DA20" s="76"/>
      <c r="DB20" s="76"/>
      <c r="DC20" s="78"/>
      <c r="DD20" s="76"/>
      <c r="DE20" s="78"/>
      <c r="DF20" s="76"/>
      <c r="DG20" s="78"/>
      <c r="DH20" s="76"/>
      <c r="DI20" s="79"/>
      <c r="DJ20" s="63"/>
      <c r="DK20" s="63"/>
      <c r="DL20" s="60"/>
    </row>
    <row r="21" spans="7:116" ht="23.25" x14ac:dyDescent="0.5">
      <c r="G21" s="63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6"/>
      <c r="CW21" s="77"/>
      <c r="CX21" s="76"/>
      <c r="CY21" s="76"/>
      <c r="CZ21" s="76"/>
      <c r="DA21" s="76"/>
      <c r="DB21" s="76"/>
      <c r="DC21" s="78"/>
      <c r="DD21" s="76"/>
      <c r="DE21" s="78"/>
      <c r="DF21" s="76"/>
      <c r="DG21" s="78"/>
      <c r="DH21" s="76"/>
      <c r="DI21" s="79"/>
      <c r="DJ21" s="63"/>
      <c r="DK21" s="63"/>
      <c r="DL21" s="60"/>
    </row>
    <row r="22" spans="7:116" ht="23.25" x14ac:dyDescent="0.5">
      <c r="G22" s="63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6"/>
      <c r="CW22" s="77"/>
      <c r="CX22" s="76"/>
      <c r="CY22" s="76"/>
      <c r="CZ22" s="76"/>
      <c r="DA22" s="76"/>
      <c r="DB22" s="76"/>
      <c r="DC22" s="78"/>
      <c r="DD22" s="76"/>
      <c r="DE22" s="78"/>
      <c r="DF22" s="76"/>
      <c r="DG22" s="78"/>
      <c r="DH22" s="76"/>
      <c r="DI22" s="79"/>
      <c r="DJ22" s="63"/>
      <c r="DK22" s="63"/>
      <c r="DL22" s="60"/>
    </row>
    <row r="23" spans="7:116" ht="23.25" x14ac:dyDescent="0.5">
      <c r="G23" s="6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6"/>
      <c r="CW23" s="77"/>
      <c r="CX23" s="76"/>
      <c r="CY23" s="76"/>
      <c r="CZ23" s="76"/>
      <c r="DA23" s="76"/>
      <c r="DB23" s="76"/>
      <c r="DC23" s="78"/>
      <c r="DD23" s="76"/>
      <c r="DE23" s="78"/>
      <c r="DF23" s="76"/>
      <c r="DG23" s="78"/>
      <c r="DH23" s="76"/>
      <c r="DI23" s="79"/>
      <c r="DJ23" s="63"/>
      <c r="DK23" s="63"/>
      <c r="DL23" s="60"/>
    </row>
    <row r="24" spans="7:116" ht="23.25" x14ac:dyDescent="0.5">
      <c r="G24" s="6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6"/>
      <c r="CW24" s="77"/>
      <c r="CX24" s="76"/>
      <c r="CY24" s="76"/>
      <c r="CZ24" s="76"/>
      <c r="DA24" s="76"/>
      <c r="DB24" s="76"/>
      <c r="DC24" s="78"/>
      <c r="DD24" s="76"/>
      <c r="DE24" s="78"/>
      <c r="DF24" s="76"/>
      <c r="DG24" s="78"/>
      <c r="DH24" s="76"/>
      <c r="DI24" s="79"/>
      <c r="DJ24" s="63"/>
      <c r="DK24" s="63"/>
      <c r="DL24" s="60"/>
    </row>
    <row r="25" spans="7:116" ht="23.25" x14ac:dyDescent="0.5">
      <c r="G25" s="6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6"/>
      <c r="CW25" s="77"/>
      <c r="CX25" s="76"/>
      <c r="CY25" s="76"/>
      <c r="CZ25" s="76"/>
      <c r="DA25" s="76"/>
      <c r="DB25" s="76"/>
      <c r="DC25" s="78"/>
      <c r="DD25" s="76"/>
      <c r="DE25" s="78"/>
      <c r="DF25" s="76"/>
      <c r="DG25" s="78"/>
      <c r="DH25" s="76"/>
      <c r="DI25" s="79"/>
      <c r="DJ25" s="63"/>
      <c r="DK25" s="63"/>
      <c r="DL25" s="60"/>
    </row>
    <row r="26" spans="7:116" ht="23.25" x14ac:dyDescent="0.5">
      <c r="G26" s="6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6"/>
      <c r="CW26" s="77"/>
      <c r="CX26" s="76"/>
      <c r="CY26" s="76"/>
      <c r="CZ26" s="76"/>
      <c r="DA26" s="76"/>
      <c r="DB26" s="76"/>
      <c r="DC26" s="78"/>
      <c r="DD26" s="76"/>
      <c r="DE26" s="78"/>
      <c r="DF26" s="76"/>
      <c r="DG26" s="78"/>
      <c r="DH26" s="76"/>
      <c r="DI26" s="79"/>
      <c r="DJ26" s="63"/>
      <c r="DK26" s="63"/>
      <c r="DL26" s="60"/>
    </row>
    <row r="27" spans="7:116" ht="23.25" x14ac:dyDescent="0.5">
      <c r="G27" s="6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6"/>
      <c r="CW27" s="77"/>
      <c r="CX27" s="76"/>
      <c r="CY27" s="76"/>
      <c r="CZ27" s="76"/>
      <c r="DA27" s="76"/>
      <c r="DB27" s="76"/>
      <c r="DC27" s="78"/>
      <c r="DD27" s="76"/>
      <c r="DE27" s="78"/>
      <c r="DF27" s="76"/>
      <c r="DG27" s="78"/>
      <c r="DH27" s="76"/>
      <c r="DI27" s="79"/>
      <c r="DJ27" s="63"/>
      <c r="DK27" s="63"/>
      <c r="DL27" s="60"/>
    </row>
    <row r="28" spans="7:116" ht="23.25" x14ac:dyDescent="0.5">
      <c r="G28" s="6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6"/>
      <c r="CW28" s="77"/>
      <c r="CX28" s="76"/>
      <c r="CY28" s="76"/>
      <c r="CZ28" s="76"/>
      <c r="DA28" s="76"/>
      <c r="DB28" s="76"/>
      <c r="DC28" s="78"/>
      <c r="DD28" s="76"/>
      <c r="DE28" s="78"/>
      <c r="DF28" s="76"/>
      <c r="DG28" s="78"/>
      <c r="DH28" s="76"/>
      <c r="DI28" s="79"/>
      <c r="DJ28" s="63"/>
      <c r="DK28" s="63"/>
      <c r="DL28" s="60"/>
    </row>
    <row r="29" spans="7:116" ht="23.25" x14ac:dyDescent="0.5">
      <c r="G29" s="6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6"/>
      <c r="CW29" s="77"/>
      <c r="CX29" s="76"/>
      <c r="CY29" s="76"/>
      <c r="CZ29" s="76"/>
      <c r="DA29" s="76"/>
      <c r="DB29" s="76"/>
      <c r="DC29" s="78"/>
      <c r="DD29" s="76"/>
      <c r="DE29" s="78"/>
      <c r="DF29" s="76"/>
      <c r="DG29" s="78"/>
      <c r="DH29" s="76"/>
      <c r="DI29" s="79"/>
      <c r="DJ29" s="63"/>
      <c r="DK29" s="63"/>
      <c r="DL29" s="60"/>
    </row>
    <row r="30" spans="7:116" s="59" customFormat="1" ht="23.25" x14ac:dyDescent="0.5">
      <c r="G30" s="6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6"/>
      <c r="CW30" s="77"/>
      <c r="CX30" s="76"/>
      <c r="CY30" s="76"/>
      <c r="CZ30" s="76"/>
      <c r="DA30" s="76"/>
      <c r="DB30" s="76"/>
      <c r="DC30" s="78"/>
      <c r="DD30" s="76"/>
      <c r="DE30" s="78"/>
      <c r="DF30" s="76"/>
      <c r="DG30" s="78"/>
      <c r="DH30" s="76"/>
      <c r="DI30" s="79"/>
      <c r="DJ30" s="63"/>
      <c r="DK30" s="63"/>
      <c r="DL30" s="63"/>
    </row>
    <row r="31" spans="7:116" x14ac:dyDescent="0.35">
      <c r="G31" s="63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0"/>
    </row>
    <row r="32" spans="7:116" x14ac:dyDescent="0.35">
      <c r="G32" s="63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0"/>
    </row>
    <row r="33" spans="7:116" x14ac:dyDescent="0.35">
      <c r="G33" s="63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0"/>
    </row>
    <row r="34" spans="7:116" x14ac:dyDescent="0.35">
      <c r="G34" s="63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0"/>
    </row>
    <row r="35" spans="7:116" x14ac:dyDescent="0.35">
      <c r="G35" s="63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0"/>
    </row>
    <row r="36" spans="7:116" x14ac:dyDescent="0.35">
      <c r="G36" s="63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</row>
    <row r="37" spans="7:116" x14ac:dyDescent="0.35"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0"/>
      <c r="BW37" s="60"/>
      <c r="BX37" s="60"/>
    </row>
    <row r="38" spans="7:116" x14ac:dyDescent="0.35"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0"/>
      <c r="BW38" s="60"/>
      <c r="BX38" s="60"/>
    </row>
    <row r="39" spans="7:116" x14ac:dyDescent="0.35"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0"/>
      <c r="BW39" s="60"/>
      <c r="BX39" s="60"/>
    </row>
    <row r="40" spans="7:116" x14ac:dyDescent="0.35"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0"/>
      <c r="BW40" s="60"/>
      <c r="BX40" s="60"/>
    </row>
    <row r="41" spans="7:116" x14ac:dyDescent="0.35"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0"/>
      <c r="BW41" s="60"/>
      <c r="BX41" s="60"/>
    </row>
    <row r="42" spans="7:116" x14ac:dyDescent="0.35"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0"/>
      <c r="BW42" s="60"/>
      <c r="BX42" s="60"/>
    </row>
    <row r="43" spans="7:116" x14ac:dyDescent="0.35"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0"/>
      <c r="BW43" s="60"/>
      <c r="BX43" s="60"/>
    </row>
  </sheetData>
  <mergeCells count="10">
    <mergeCell ref="CV3:DI3"/>
    <mergeCell ref="F3:F5"/>
    <mergeCell ref="G3:G5"/>
    <mergeCell ref="A1:BA1"/>
    <mergeCell ref="H3:BA3"/>
    <mergeCell ref="A2:G2"/>
    <mergeCell ref="A3:A5"/>
    <mergeCell ref="B3:B5"/>
    <mergeCell ref="C3:C5"/>
    <mergeCell ref="D3:D5"/>
  </mergeCells>
  <dataValidations count="3">
    <dataValidation allowBlank="1" showInputMessage="1" showErrorMessage="1" errorTitle="กรอกข้อมูลผิด" error="กรอกคะแนนผิด คะแนนที่ถูก คือ 0 , 1.5 , 3" sqref="CU1:CU4 CU31:CU1048576"/>
    <dataValidation type="decimal" allowBlank="1" showInputMessage="1" showErrorMessage="1" errorTitle="กรอกข้อมูลผิด" error="กรอกคะแนนผิด คะแนนที่ถูก คือ 0 , 1.5 , 3" sqref="CO1:CT4 CO31:CT1048576">
      <formula1>0</formula1>
      <formula2>3</formula2>
    </dataValidation>
    <dataValidation allowBlank="1" showInputMessage="1" showErrorMessage="1" errorTitle="กรอกคะแนนผิด" error="คะแนนที่เป็นไปได้ 0 , 1.5  หรือ 3 เท่านั้น" sqref="AT1:BA1048576"/>
  </dataValidations>
  <pageMargins left="0.7" right="0.7" top="0.75" bottom="0.75" header="0.3" footer="0.3"/>
  <pageSetup paperSize="9" orientation="portrait" r:id="rId1"/>
  <ignoredErrors>
    <ignoredError sqref="CJ5 BI5 BE5 BF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="130" zoomScaleNormal="130" workbookViewId="0">
      <selection activeCell="B8" sqref="B8"/>
    </sheetView>
  </sheetViews>
  <sheetFormatPr defaultRowHeight="15" x14ac:dyDescent="0.25"/>
  <cols>
    <col min="1" max="1" width="40.85546875" customWidth="1"/>
    <col min="2" max="3" width="7.42578125" customWidth="1"/>
    <col min="4" max="4" width="7.140625" customWidth="1"/>
    <col min="5" max="6" width="7.28515625" customWidth="1"/>
    <col min="7" max="7" width="10.85546875" customWidth="1"/>
    <col min="8" max="9" width="8.5703125" customWidth="1"/>
    <col min="10" max="10" width="7.42578125" customWidth="1"/>
    <col min="11" max="11" width="6.140625" customWidth="1"/>
    <col min="12" max="12" width="6.42578125" customWidth="1"/>
    <col min="13" max="13" width="7.7109375" customWidth="1"/>
  </cols>
  <sheetData>
    <row r="1" spans="1:13" ht="69" customHeight="1" x14ac:dyDescent="0.6">
      <c r="A1" s="109" t="s">
        <v>53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ht="21.2" customHeight="1" x14ac:dyDescent="0.25">
      <c r="A2" s="106"/>
      <c r="B2" s="107"/>
      <c r="C2" s="107"/>
      <c r="D2" s="107"/>
      <c r="E2" s="107"/>
      <c r="F2" s="107"/>
      <c r="K2" s="107"/>
      <c r="L2" s="107"/>
      <c r="M2" s="107"/>
    </row>
    <row r="3" spans="1:13" ht="21.2" customHeight="1" x14ac:dyDescent="0.25">
      <c r="A3" s="106" t="s">
        <v>22</v>
      </c>
      <c r="B3" s="107"/>
      <c r="C3" s="107"/>
      <c r="D3" s="107"/>
      <c r="E3" s="107"/>
      <c r="F3" s="107"/>
      <c r="G3" s="108" t="s">
        <v>23</v>
      </c>
      <c r="H3" s="107"/>
      <c r="I3" s="107"/>
      <c r="J3" s="107"/>
      <c r="K3" s="107"/>
      <c r="L3" s="107"/>
      <c r="M3" s="107"/>
    </row>
    <row r="4" spans="1:13" ht="21.2" customHeight="1" x14ac:dyDescent="0.25">
      <c r="A4" s="106" t="s">
        <v>24</v>
      </c>
      <c r="B4" s="107"/>
      <c r="C4" s="107"/>
      <c r="D4" s="107"/>
      <c r="E4" s="107"/>
      <c r="F4" s="107"/>
      <c r="G4" s="108" t="s">
        <v>25</v>
      </c>
      <c r="H4" s="107"/>
      <c r="I4" s="107"/>
      <c r="J4" s="107"/>
      <c r="K4" s="107"/>
      <c r="L4" s="107"/>
      <c r="M4" s="107"/>
    </row>
    <row r="6" spans="1:13" ht="24" customHeight="1" x14ac:dyDescent="0.25">
      <c r="A6" s="105" t="s">
        <v>26</v>
      </c>
      <c r="B6" s="105" t="s">
        <v>27</v>
      </c>
      <c r="C6" s="105" t="s">
        <v>28</v>
      </c>
      <c r="D6" s="105" t="s">
        <v>29</v>
      </c>
      <c r="E6" s="105" t="s">
        <v>30</v>
      </c>
      <c r="F6" s="105" t="s">
        <v>31</v>
      </c>
      <c r="G6" s="97" t="s">
        <v>32</v>
      </c>
      <c r="H6" s="99" t="s">
        <v>33</v>
      </c>
      <c r="I6" s="101" t="s">
        <v>34</v>
      </c>
      <c r="J6" s="102" t="s">
        <v>35</v>
      </c>
      <c r="K6" s="103"/>
      <c r="L6" s="103"/>
      <c r="M6" s="104"/>
    </row>
    <row r="7" spans="1:13" ht="30" customHeight="1" x14ac:dyDescent="0.25">
      <c r="A7" s="100"/>
      <c r="B7" s="100"/>
      <c r="C7" s="100"/>
      <c r="D7" s="100"/>
      <c r="E7" s="100"/>
      <c r="F7" s="100"/>
      <c r="G7" s="98"/>
      <c r="H7" s="100"/>
      <c r="I7" s="100"/>
      <c r="J7" s="18" t="s">
        <v>36</v>
      </c>
      <c r="K7" s="19" t="s">
        <v>37</v>
      </c>
      <c r="L7" s="19" t="s">
        <v>38</v>
      </c>
      <c r="M7" s="19" t="s">
        <v>39</v>
      </c>
    </row>
    <row r="8" spans="1:13" ht="27" customHeight="1" x14ac:dyDescent="0.25">
      <c r="A8" s="20" t="s">
        <v>40</v>
      </c>
      <c r="B8" s="21">
        <v>25</v>
      </c>
      <c r="C8" s="21">
        <v>100</v>
      </c>
      <c r="D8" s="80">
        <f>MIN(บันทึกและรายงานผลรายคน!DH6:DH30)</f>
        <v>0</v>
      </c>
      <c r="E8" s="80">
        <f>MAX(บันทึกและรายงานผลรายคน!DH6:DH30)</f>
        <v>0</v>
      </c>
      <c r="F8" s="22" t="e">
        <f>AVERAGE(บันทึกและรายงานผลรายคน!DH6:DH30)</f>
        <v>#DIV/0!</v>
      </c>
      <c r="G8" s="22" t="e">
        <f>STDEV(บันทึกและรายงานผลรายคน!DH6:DH30)</f>
        <v>#DIV/0!</v>
      </c>
      <c r="H8" s="44" t="e">
        <f>(F8/C8)*100</f>
        <v>#DIV/0!</v>
      </c>
      <c r="I8" s="22" t="e">
        <f>(G8/F8)*100</f>
        <v>#DIV/0!</v>
      </c>
      <c r="J8" s="22">
        <f>(COUNTIF(บันทึกและรายงานผลรายคน!DI6:DI30,"ปรับปรุง")/B8)*100</f>
        <v>0</v>
      </c>
      <c r="K8" s="22">
        <f>(COUNTIF(บันทึกและรายงานผลรายคน!DI6:DI30,"พอใช้")/B8)*100</f>
        <v>0</v>
      </c>
      <c r="L8" s="22">
        <f>(COUNTIF(บันทึกและรายงานผลรายคน!DI6:DI30,"ดี")/B8)*100</f>
        <v>0</v>
      </c>
      <c r="M8" s="22">
        <f>(COUNTIF(บันทึกและรายงานผลรายคน!DI6:DI30,"ดีมาก")/B8)*100</f>
        <v>0</v>
      </c>
    </row>
    <row r="9" spans="1:13" ht="27" customHeight="1" x14ac:dyDescent="0.25">
      <c r="A9" s="23" t="s">
        <v>41</v>
      </c>
      <c r="B9" s="24">
        <v>25</v>
      </c>
      <c r="C9" s="24">
        <v>80</v>
      </c>
      <c r="D9" s="81">
        <f>MIN(บันทึกและรายงานผลรายคน!DB6:DB30)</f>
        <v>0</v>
      </c>
      <c r="E9" s="81">
        <f>MAX(บันทึกและรายงานผลรายคน!DB6:DB30)</f>
        <v>0</v>
      </c>
      <c r="F9" s="25" t="e">
        <f>AVERAGE(บันทึกและรายงานผลรายคน!DB6:DB30)</f>
        <v>#DIV/0!</v>
      </c>
      <c r="G9" s="45" t="e">
        <f>STDEV(บันทึกและรายงานผลรายคน!DB6:DB30)</f>
        <v>#DIV/0!</v>
      </c>
      <c r="H9" s="55" t="e">
        <f>(F9/C9)*100</f>
        <v>#DIV/0!</v>
      </c>
      <c r="I9" s="48" t="e">
        <f>(G9/F9)*100</f>
        <v>#DIV/0!</v>
      </c>
      <c r="J9" s="22">
        <f>(COUNTIF(บันทึกและรายงานผลรายคน!DC6:DC30,"ปรับปรุง")/B9)*100</f>
        <v>0</v>
      </c>
      <c r="K9" s="22">
        <f>(COUNTIF(บันทึกและรายงานผลรายคน!DC6:DC30,"พอใช้")/B9)*100</f>
        <v>0</v>
      </c>
      <c r="L9" s="22">
        <f>(COUNTIF(บันทึกและรายงานผลรายคน!DC6:DC30,"ดี")/B9)*100</f>
        <v>0</v>
      </c>
      <c r="M9" s="22">
        <f>(COUNTIF(บันทึกและรายงานผลรายคน!DC6:DC30,"ดีมาก")/B9)*100</f>
        <v>0</v>
      </c>
    </row>
    <row r="10" spans="1:13" ht="27" customHeight="1" x14ac:dyDescent="0.25">
      <c r="A10" s="26" t="s">
        <v>42</v>
      </c>
      <c r="B10" s="27">
        <v>25</v>
      </c>
      <c r="C10" s="27">
        <v>25</v>
      </c>
      <c r="D10" s="82">
        <f>MIN(บันทึกและรายงานผลรายคน!CV6:CV30)</f>
        <v>0</v>
      </c>
      <c r="E10" s="82">
        <f>MAX(บันทึกและรายงานผลรายคน!CV6:CV30)</f>
        <v>0</v>
      </c>
      <c r="F10" s="28" t="e">
        <f>AVERAGE(บันทึกและรายงานผลรายคน!CV6:CV30)</f>
        <v>#DIV/0!</v>
      </c>
      <c r="G10" s="46" t="e">
        <f>STDEV(บันทึกและรายงานผลรายคน!CV6:CV30)</f>
        <v>#DIV/0!</v>
      </c>
      <c r="H10" s="57" t="e">
        <f t="shared" ref="H10:H17" si="0">(F10/C10)*100</f>
        <v>#DIV/0!</v>
      </c>
      <c r="I10" s="49" t="e">
        <f t="shared" ref="I10:I13" si="1">(G10/F10)*100</f>
        <v>#DIV/0!</v>
      </c>
      <c r="J10" s="28"/>
      <c r="K10" s="28"/>
      <c r="L10" s="28"/>
      <c r="M10" s="28"/>
    </row>
    <row r="11" spans="1:13" ht="27" customHeight="1" x14ac:dyDescent="0.25">
      <c r="A11" s="26" t="s">
        <v>43</v>
      </c>
      <c r="B11" s="27">
        <v>25</v>
      </c>
      <c r="C11" s="27">
        <v>29</v>
      </c>
      <c r="D11" s="82">
        <f>MIN(บันทึกและรายงานผลรายคน!CW6:CW30)</f>
        <v>0</v>
      </c>
      <c r="E11" s="82">
        <f>MAX(บันทึกและรายงานผลรายคน!CW6:CW30)</f>
        <v>0</v>
      </c>
      <c r="F11" s="28" t="e">
        <f>AVERAGE(บันทึกและรายงานผลรายคน!CW6:CW30)</f>
        <v>#DIV/0!</v>
      </c>
      <c r="G11" s="46" t="e">
        <f>STDEV(บันทึกและรายงานผลรายคน!CW6:CW30)</f>
        <v>#DIV/0!</v>
      </c>
      <c r="H11" s="57" t="e">
        <f t="shared" si="0"/>
        <v>#DIV/0!</v>
      </c>
      <c r="I11" s="49" t="e">
        <f t="shared" si="1"/>
        <v>#DIV/0!</v>
      </c>
      <c r="J11" s="28"/>
      <c r="K11" s="28"/>
      <c r="L11" s="28"/>
      <c r="M11" s="28"/>
    </row>
    <row r="12" spans="1:13" ht="27" customHeight="1" x14ac:dyDescent="0.25">
      <c r="A12" s="29" t="s">
        <v>44</v>
      </c>
      <c r="B12" s="30">
        <v>25</v>
      </c>
      <c r="C12" s="30">
        <v>26</v>
      </c>
      <c r="D12" s="83">
        <f>MIN(บันทึกและรายงานผลรายคน!CX6:CX30)</f>
        <v>0</v>
      </c>
      <c r="E12" s="83">
        <f>MAX(บันทึกและรายงานผลรายคน!CX6:CX30)</f>
        <v>0</v>
      </c>
      <c r="F12" s="31" t="e">
        <f>AVERAGE(บันทึกและรายงานผลรายคน!CX6:CX30)</f>
        <v>#DIV/0!</v>
      </c>
      <c r="G12" s="47" t="e">
        <f>STDEV(บันทึกและรายงานผลรายคน!CX6:CX30)</f>
        <v>#DIV/0!</v>
      </c>
      <c r="H12" s="58" t="e">
        <f t="shared" si="0"/>
        <v>#DIV/0!</v>
      </c>
      <c r="I12" s="50" t="e">
        <f t="shared" si="1"/>
        <v>#DIV/0!</v>
      </c>
      <c r="J12" s="31"/>
      <c r="K12" s="31"/>
      <c r="L12" s="31"/>
      <c r="M12" s="31"/>
    </row>
    <row r="13" spans="1:13" ht="27" customHeight="1" x14ac:dyDescent="0.25">
      <c r="A13" s="23" t="s">
        <v>45</v>
      </c>
      <c r="B13" s="24">
        <v>25</v>
      </c>
      <c r="C13" s="24">
        <v>15</v>
      </c>
      <c r="D13" s="81">
        <f>MIN(บันทึกและรายงานผลรายคน!DD6:DD30)</f>
        <v>0</v>
      </c>
      <c r="E13" s="81">
        <f>MAX(บันทึกและรายงานผลรายคน!DD6:DD30)</f>
        <v>0</v>
      </c>
      <c r="F13" s="25" t="e">
        <f>AVERAGE(บันทึกและรายงานผลรายคน!DD6:DD30)</f>
        <v>#DIV/0!</v>
      </c>
      <c r="G13" s="45" t="e">
        <f>STDEV(บันทึกและรายงานผลรายคน!DD6:DD30)</f>
        <v>#DIV/0!</v>
      </c>
      <c r="H13" s="56" t="e">
        <f t="shared" si="0"/>
        <v>#DIV/0!</v>
      </c>
      <c r="I13" s="48" t="e">
        <f t="shared" si="1"/>
        <v>#DIV/0!</v>
      </c>
      <c r="J13" s="25">
        <f>(COUNTIF(บันทึกและรายงานผลรายคน!DE6:DE30,"ปรับปรุง")/B13)*100</f>
        <v>0</v>
      </c>
      <c r="K13" s="25">
        <f>(COUNTIF(บันทึกและรายงานผลรายคน!DE6:DE30,"พอใช้")/B13)*100</f>
        <v>0</v>
      </c>
      <c r="L13" s="25">
        <f>(COUNTIF(บันทึกและรายงานผลรายคน!DE6:DE30,"ดี")/B13)*100</f>
        <v>0</v>
      </c>
      <c r="M13" s="25">
        <f>(COUNTIF(บันทึกและรายงานผลรายคน!DE6:DE30,"ดีมาก")/B13)*100</f>
        <v>0</v>
      </c>
    </row>
    <row r="14" spans="1:13" ht="27" customHeight="1" x14ac:dyDescent="0.25">
      <c r="A14" s="26" t="s">
        <v>46</v>
      </c>
      <c r="B14" s="27">
        <v>25</v>
      </c>
      <c r="C14" s="27">
        <v>9</v>
      </c>
      <c r="D14" s="82">
        <f>MIN(บันทึกและรายงานผลรายคน!CY6:CY30)</f>
        <v>0</v>
      </c>
      <c r="E14" s="82">
        <f>MAX(บันทึกและรายงานผลรายคน!CY6:CY30)</f>
        <v>0</v>
      </c>
      <c r="F14" s="28" t="e">
        <f>AVERAGE(บันทึกและรายงานผลรายคน!CY6:CY30)</f>
        <v>#DIV/0!</v>
      </c>
      <c r="G14" s="46" t="e">
        <f>STDEV(บันทึกและรายงานผลรายคน!CY6:CY30)</f>
        <v>#DIV/0!</v>
      </c>
      <c r="H14" s="57" t="e">
        <f t="shared" si="0"/>
        <v>#DIV/0!</v>
      </c>
      <c r="I14" s="49" t="e">
        <f t="shared" ref="I14" si="2">(G14/F14)*100</f>
        <v>#DIV/0!</v>
      </c>
      <c r="J14" s="28"/>
      <c r="K14" s="28"/>
      <c r="L14" s="28"/>
      <c r="M14" s="28"/>
    </row>
    <row r="15" spans="1:13" ht="27" customHeight="1" x14ac:dyDescent="0.25">
      <c r="A15" s="33" t="s">
        <v>47</v>
      </c>
      <c r="B15" s="34">
        <v>25</v>
      </c>
      <c r="C15" s="34">
        <v>6</v>
      </c>
      <c r="D15" s="84">
        <f>MIN(บันทึกและรายงานผลรายคน!CZ6:CZ30)</f>
        <v>0</v>
      </c>
      <c r="E15" s="84">
        <f>MAX(บันทึกและรายงานผลรายคน!CZ6:CZ30)</f>
        <v>0</v>
      </c>
      <c r="F15" s="35" t="e">
        <f>AVERAGE(บันทึกและรายงานผลรายคน!CZ6:CZ30)</f>
        <v>#DIV/0!</v>
      </c>
      <c r="G15" s="51" t="e">
        <f>STDEV(บันทึกและรายงานผลรายคน!CZ6:CZ30)</f>
        <v>#DIV/0!</v>
      </c>
      <c r="H15" s="58" t="e">
        <f t="shared" si="0"/>
        <v>#DIV/0!</v>
      </c>
      <c r="I15" s="52" t="e">
        <f>(G15/F15)*100</f>
        <v>#DIV/0!</v>
      </c>
      <c r="J15" s="35"/>
      <c r="K15" s="35"/>
      <c r="L15" s="35"/>
      <c r="M15" s="35"/>
    </row>
    <row r="16" spans="1:13" ht="26.25" customHeight="1" x14ac:dyDescent="0.45">
      <c r="A16" s="39" t="s">
        <v>52</v>
      </c>
      <c r="B16" s="40">
        <v>25</v>
      </c>
      <c r="C16" s="40">
        <v>5</v>
      </c>
      <c r="D16" s="81">
        <f>MIN(บันทึกและรายงานผลรายคน!DF6:DF30)</f>
        <v>0</v>
      </c>
      <c r="E16" s="81">
        <f>MAX(บันทึกและรายงานผลรายคน!DF6:DF30)</f>
        <v>0</v>
      </c>
      <c r="F16" s="25" t="e">
        <f>AVERAGE(บันทึกและรายงานผลรายคน!DF6:DF30)</f>
        <v>#DIV/0!</v>
      </c>
      <c r="G16" s="45" t="e">
        <f>STDEV(บันทึกและรายงานผลรายคน!DF6:DF30)</f>
        <v>#DIV/0!</v>
      </c>
      <c r="H16" s="56" t="e">
        <f t="shared" si="0"/>
        <v>#DIV/0!</v>
      </c>
      <c r="I16" s="48" t="e">
        <f>(G16/F16)*100</f>
        <v>#DIV/0!</v>
      </c>
      <c r="J16" s="25">
        <f>(COUNTIF(บันทึกและรายงานผลรายคน!DG6:DG30,"ปรับปรุง")/B16)*100</f>
        <v>0</v>
      </c>
      <c r="K16" s="25">
        <f>(COUNTIF(บันทึกและรายงานผลรายคน!DG6:DG30,"พอใช้")/B16)*100</f>
        <v>0</v>
      </c>
      <c r="L16" s="25">
        <f>(COUNTIF(บันทึกและรายงานผลรายคน!DG6:DG30,"ดี")/B16)*100</f>
        <v>0</v>
      </c>
      <c r="M16" s="25">
        <f>(COUNTIF(บันทึกและรายงานผลรายคน!DG6:DG30,"ดีมาก")/B16)*100</f>
        <v>0</v>
      </c>
    </row>
    <row r="17" spans="1:13" ht="27" customHeight="1" x14ac:dyDescent="0.25">
      <c r="A17" s="41" t="s">
        <v>51</v>
      </c>
      <c r="B17" s="42">
        <v>25</v>
      </c>
      <c r="C17" s="42">
        <v>5</v>
      </c>
      <c r="D17" s="85">
        <f>MIN(บันทึกและรายงานผลรายคน!DA6:DA30)</f>
        <v>0</v>
      </c>
      <c r="E17" s="85">
        <f>MAX(บันทึกและรายงานผลรายคน!DA6:DA30)</f>
        <v>0</v>
      </c>
      <c r="F17" s="36" t="e">
        <f>AVERAGE(บันทึกและรายงานผลรายคน!DA6:DA30)</f>
        <v>#DIV/0!</v>
      </c>
      <c r="G17" s="53" t="e">
        <f>STDEV(บันทึกและรายงานผลรายคน!DA6:DA30)</f>
        <v>#DIV/0!</v>
      </c>
      <c r="H17" s="58" t="e">
        <f t="shared" si="0"/>
        <v>#DIV/0!</v>
      </c>
      <c r="I17" s="54" t="e">
        <f t="shared" ref="I17" si="3">(G17/F17)*100</f>
        <v>#DIV/0!</v>
      </c>
      <c r="J17" s="62"/>
      <c r="K17" s="62"/>
      <c r="L17" s="62"/>
      <c r="M17" s="62"/>
    </row>
  </sheetData>
  <mergeCells count="17">
    <mergeCell ref="A4:F4"/>
    <mergeCell ref="G4:M4"/>
    <mergeCell ref="A1:J1"/>
    <mergeCell ref="K1:M2"/>
    <mergeCell ref="A2:F2"/>
    <mergeCell ref="A3:F3"/>
    <mergeCell ref="G3:M3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</mergeCells>
  <pageMargins left="0.7" right="0.51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บันทึกและรายงานผลรายคน</vt:lpstr>
      <vt:lpstr>รายงานผลระดับโรงเรียน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cp:lastPrinted>2017-11-22T19:15:37Z</cp:lastPrinted>
  <dcterms:created xsi:type="dcterms:W3CDTF">2017-10-27T03:40:44Z</dcterms:created>
  <dcterms:modified xsi:type="dcterms:W3CDTF">2019-12-06T05:35:13Z</dcterms:modified>
</cp:coreProperties>
</file>