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/>
  </bookViews>
  <sheets>
    <sheet name="บันทึกและรายงานผลรายคน" sheetId="1" r:id="rId1"/>
    <sheet name="รายงานผลระดับโรงเรียน" sheetId="2" r:id="rId2"/>
  </sheets>
  <calcPr calcId="145621"/>
</workbook>
</file>

<file path=xl/calcChain.xml><?xml version="1.0" encoding="utf-8"?>
<calcChain xmlns="http://schemas.openxmlformats.org/spreadsheetml/2006/main">
  <c r="DF5" i="1" l="1"/>
  <c r="DE5" i="1"/>
  <c r="DD5" i="1"/>
  <c r="DC5" i="1"/>
  <c r="DB5" i="1"/>
  <c r="L13" i="2" l="1"/>
  <c r="G13" i="2"/>
  <c r="E14" i="2"/>
  <c r="G11" i="2"/>
  <c r="E12" i="2"/>
  <c r="D11" i="2"/>
  <c r="G10" i="2"/>
  <c r="F10" i="2"/>
  <c r="E13" i="2"/>
  <c r="D12" i="2"/>
  <c r="D10" i="2"/>
  <c r="E11" i="2"/>
  <c r="F13" i="2"/>
  <c r="E10" i="2"/>
  <c r="G14" i="2"/>
  <c r="F12" i="2"/>
  <c r="F11" i="2"/>
  <c r="D13" i="2"/>
  <c r="G12" i="2"/>
  <c r="D14" i="2"/>
  <c r="F14" i="2"/>
  <c r="M13" i="2"/>
  <c r="K13" i="2"/>
  <c r="CT5" i="1"/>
  <c r="CR5" i="1"/>
  <c r="CM5" i="1"/>
  <c r="CH5" i="1"/>
  <c r="CG5" i="1"/>
  <c r="CD5" i="1"/>
  <c r="CC5" i="1"/>
  <c r="CA5" i="1"/>
  <c r="BZ5" i="1"/>
  <c r="BY5" i="1"/>
  <c r="BW5" i="1"/>
  <c r="BU5" i="1"/>
  <c r="BS5" i="1"/>
  <c r="BQ5" i="1"/>
  <c r="BP5" i="1"/>
  <c r="BO5" i="1"/>
  <c r="BM5" i="1"/>
  <c r="BL5" i="1"/>
  <c r="BK5" i="1"/>
  <c r="BJ5" i="1"/>
  <c r="BI5" i="1"/>
  <c r="BH5" i="1"/>
  <c r="BG5" i="1"/>
  <c r="BF5" i="1"/>
  <c r="BE5" i="1"/>
  <c r="M9" i="2" l="1"/>
  <c r="J13" i="2"/>
  <c r="G9" i="2"/>
  <c r="F9" i="2"/>
  <c r="E9" i="2"/>
  <c r="D9" i="2"/>
  <c r="K9" i="2"/>
  <c r="BR5" i="1"/>
  <c r="J9" i="2" l="1"/>
  <c r="L9" i="2"/>
  <c r="L8" i="2"/>
  <c r="J8" i="2"/>
  <c r="M8" i="2"/>
  <c r="K8" i="2"/>
  <c r="G8" i="2"/>
  <c r="E8" i="2"/>
  <c r="F8" i="2"/>
  <c r="D8" i="2"/>
  <c r="CS5" i="1"/>
  <c r="CQ5" i="1"/>
  <c r="CP5" i="1"/>
  <c r="CO5" i="1"/>
  <c r="CN5" i="1"/>
  <c r="CL5" i="1"/>
  <c r="CK5" i="1"/>
  <c r="CJ5" i="1"/>
  <c r="CI5" i="1"/>
  <c r="CB5" i="1"/>
  <c r="CE5" i="1" l="1"/>
  <c r="BX5" i="1"/>
  <c r="BN5" i="1"/>
  <c r="DH5" i="1" l="1"/>
  <c r="DI5" i="1" s="1"/>
  <c r="CU5" i="1"/>
  <c r="CV5" i="1"/>
  <c r="CW5" i="1"/>
  <c r="CX5" i="1"/>
  <c r="CY5" i="1"/>
  <c r="CZ5" i="1"/>
  <c r="DA5" i="1"/>
  <c r="BT5" i="1"/>
  <c r="BV5" i="1"/>
  <c r="CF5" i="1"/>
  <c r="H14" i="2" l="1"/>
  <c r="I13" i="2"/>
  <c r="I14" i="2"/>
  <c r="DJ5" i="1" l="1"/>
  <c r="DK5" i="1" s="1"/>
  <c r="DG5" i="1"/>
  <c r="H8" i="2"/>
  <c r="H13" i="2"/>
  <c r="I8" i="2" l="1"/>
  <c r="H12" i="2"/>
  <c r="I12" i="2" l="1"/>
  <c r="I9" i="2"/>
  <c r="H9" i="2"/>
  <c r="H10" i="2"/>
  <c r="H11" i="2"/>
  <c r="I10" i="2" l="1"/>
  <c r="I11" i="2"/>
</calcChain>
</file>

<file path=xl/sharedStrings.xml><?xml version="1.0" encoding="utf-8"?>
<sst xmlns="http://schemas.openxmlformats.org/spreadsheetml/2006/main" count="50" uniqueCount="48">
  <si>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</si>
  <si>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</si>
  <si>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</si>
  <si>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</si>
  <si>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</si>
  <si>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</si>
  <si>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</si>
  <si>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</si>
  <si>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</si>
  <si>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</si>
  <si>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</si>
  <si>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ตรวจคะแนนข้อที่</t>
  </si>
  <si>
    <t>ชื่อ - สกุล</t>
  </si>
  <si>
    <t>(ไม่ต้องใส่คำนำหน้าชื่อ)</t>
  </si>
  <si>
    <t>รวมคะแนนและแปลผล</t>
  </si>
  <si>
    <t>ต1.1</t>
  </si>
  <si>
    <t>ต1.2</t>
  </si>
  <si>
    <t>ต1.3</t>
  </si>
  <si>
    <t>ต2.2</t>
  </si>
  <si>
    <t>สาระ1</t>
  </si>
  <si>
    <t>แปลผล</t>
  </si>
  <si>
    <t>สาระ2</t>
  </si>
  <si>
    <t>ประเภทนักเรียน เด็กปกติ</t>
  </si>
  <si>
    <t>โรงเรียน.........................................................................</t>
  </si>
  <si>
    <t>เพศ ทุกเพศ</t>
  </si>
  <si>
    <t>สำนักงานเขตพื้นที่การศึกษา.....................................................................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</si>
  <si>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</si>
  <si>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</si>
  <si>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</si>
  <si>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</si>
  <si>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</si>
  <si>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</si>
  <si>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t>ส่วนเบี่ยงเบน
มาตรฐาน</t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</si>
  <si>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</si>
  <si>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</si>
  <si>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</si>
  <si>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</si>
  <si>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</si>
  <si>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</si>
  <si>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</si>
  <si>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ภาษาอังกฤษ</t>
  </si>
  <si>
    <t>สาระที่ 1 ภาษาเพื่อการสื่อสาร</t>
  </si>
  <si>
    <t>มฐ ต 1.1</t>
  </si>
  <si>
    <t>มฐ ต 1.2</t>
  </si>
  <si>
    <t>มฐ ต 1.3</t>
  </si>
  <si>
    <t>สาระที่ 2  ภาษาและวัฒนธรรม</t>
  </si>
  <si>
    <t>มฐ ต 2.2</t>
  </si>
  <si>
    <t>รายงานผลการประเมินด้วยข้อสอบกลุ่มสาระการเรียนรู้ภาษาต่างประเทศ (ภาษาอังกฤษ) 
ชั้นมัธยมศึกษาปีที่ 3  ปีการศึกษา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</si>
</sst>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9"/>
      <color indexed="8"/>
      <name val="BrowalliaUPC"/>
      <family val="2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3" fillId="5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2" borderId="5" xfId="0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3" fillId="2" borderId="6" xfId="0" applyFont="1" applyFill="1" applyBorder="1" applyAlignment="1" applyProtection="1"/>
    <xf numFmtId="0" fontId="3" fillId="2" borderId="6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4" xfId="0" applyFont="1" applyFill="1" applyBorder="1" applyAlignment="1">
      <alignment horizontal="center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Protection="1"/>
    <xf numFmtId="1" fontId="3" fillId="2" borderId="0" xfId="0" applyNumberFormat="1" applyFont="1" applyFill="1" applyProtection="1"/>
    <xf numFmtId="0" fontId="4" fillId="2" borderId="0" xfId="0" applyFont="1" applyFill="1"/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7" fillId="0" borderId="15" xfId="0" applyFont="1" applyBorder="1" applyAlignment="1" applyProtection="1">
      <alignment horizontal="left" vertical="top" wrapText="1" readingOrder="1"/>
      <protection locked="0"/>
    </xf>
    <xf numFmtId="0" fontId="7" fillId="0" borderId="15" xfId="0" applyFont="1" applyBorder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/>
    </xf>
    <xf numFmtId="0" fontId="10" fillId="0" borderId="17" xfId="0" applyFont="1" applyBorder="1" applyAlignment="1" applyProtection="1">
      <alignment horizontal="left" vertical="top" wrapText="1" readingOrder="1"/>
      <protection locked="0"/>
    </xf>
    <xf numFmtId="0" fontId="7" fillId="0" borderId="18" xfId="0" applyFont="1" applyBorder="1" applyAlignment="1" applyProtection="1">
      <alignment horizontal="left" vertical="top" wrapText="1" readingOrder="1"/>
      <protection locked="0"/>
    </xf>
    <xf numFmtId="0" fontId="7" fillId="0" borderId="19" xfId="0" applyFont="1" applyBorder="1" applyAlignment="1" applyProtection="1">
      <alignment horizontal="left" vertical="top" wrapText="1" readingOrder="1"/>
      <protection locked="0"/>
    </xf>
    <xf numFmtId="0" fontId="10" fillId="0" borderId="20" xfId="0" applyFont="1" applyBorder="1" applyAlignment="1" applyProtection="1">
      <alignment horizontal="center" vertical="top" wrapText="1" readingOrder="1"/>
      <protection locked="0"/>
    </xf>
    <xf numFmtId="0" fontId="7" fillId="0" borderId="21" xfId="0" applyFont="1" applyBorder="1" applyAlignment="1" applyProtection="1">
      <alignment horizontal="center" vertical="top" wrapText="1" readingOrder="1"/>
      <protection locked="0"/>
    </xf>
    <xf numFmtId="0" fontId="7" fillId="0" borderId="22" xfId="0" applyFont="1" applyBorder="1" applyAlignment="1" applyProtection="1">
      <alignment horizontal="center" vertical="top" wrapText="1" readingOrder="1"/>
      <protection locked="0"/>
    </xf>
    <xf numFmtId="0" fontId="10" fillId="0" borderId="24" xfId="0" applyFont="1" applyBorder="1" applyAlignment="1" applyProtection="1">
      <alignment horizontal="left" vertical="top" wrapText="1" readingOrder="1"/>
      <protection locked="0"/>
    </xf>
    <xf numFmtId="0" fontId="10" fillId="0" borderId="25" xfId="0" applyFont="1" applyBorder="1" applyAlignment="1" applyProtection="1">
      <alignment horizontal="center" vertical="top" wrapText="1" readingOrder="1"/>
      <protection locked="0"/>
    </xf>
    <xf numFmtId="0" fontId="10" fillId="0" borderId="16" xfId="0" applyFont="1" applyBorder="1" applyAlignment="1" applyProtection="1">
      <alignment horizontal="center" vertical="top" wrapText="1" readingOrder="1"/>
      <protection locked="0"/>
    </xf>
    <xf numFmtId="0" fontId="10" fillId="0" borderId="27" xfId="0" applyFont="1" applyBorder="1" applyAlignment="1" applyProtection="1">
      <alignment horizontal="center" vertical="top" wrapText="1" readingOrder="1"/>
      <protection locked="0"/>
    </xf>
    <xf numFmtId="0" fontId="7" fillId="0" borderId="26" xfId="0" applyFont="1" applyBorder="1" applyAlignment="1" applyProtection="1">
      <alignment horizontal="center" vertical="top" wrapText="1" readingOrder="1"/>
      <protection locked="0"/>
    </xf>
    <xf numFmtId="0" fontId="7" fillId="0" borderId="28" xfId="0" applyFont="1" applyBorder="1" applyAlignment="1" applyProtection="1">
      <alignment horizontal="center" vertical="top" wrapText="1" readingOrder="1"/>
      <protection locked="0"/>
    </xf>
    <xf numFmtId="0" fontId="7" fillId="0" borderId="29" xfId="0" applyFont="1" applyBorder="1" applyAlignment="1" applyProtection="1">
      <alignment horizontal="center" vertical="top" wrapText="1" readingOrder="1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10" fillId="0" borderId="9" xfId="0" applyNumberFormat="1" applyFont="1" applyBorder="1" applyAlignment="1" applyProtection="1">
      <alignment horizontal="center" vertical="top" wrapText="1" readingOrder="1"/>
      <protection locked="0"/>
    </xf>
    <xf numFmtId="4" fontId="10" fillId="0" borderId="13" xfId="0" applyNumberFormat="1" applyFont="1" applyBorder="1" applyAlignment="1" applyProtection="1">
      <alignment horizontal="center" vertical="top" wrapText="1" readingOrder="1"/>
      <protection locked="0"/>
    </xf>
    <xf numFmtId="4" fontId="7" fillId="0" borderId="14" xfId="0" applyNumberFormat="1" applyFont="1" applyBorder="1" applyAlignment="1" applyProtection="1">
      <alignment horizontal="center" vertical="top" wrapText="1" readingOrder="1"/>
      <protection locked="0"/>
    </xf>
    <xf numFmtId="4" fontId="7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5" fillId="8" borderId="16" xfId="0" applyFont="1" applyFill="1" applyBorder="1" applyAlignment="1">
      <alignment horizontal="center" vertical="center"/>
    </xf>
    <xf numFmtId="164" fontId="2" fillId="8" borderId="16" xfId="0" applyNumberFormat="1" applyFont="1" applyFill="1" applyBorder="1" applyAlignment="1">
      <alignment horizontal="center"/>
    </xf>
    <xf numFmtId="164" fontId="2" fillId="8" borderId="16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 applyProtection="1">
      <alignment horizontal="left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7" fillId="0" borderId="0" xfId="0" applyFont="1" applyAlignment="1" applyProtection="1">
      <alignment horizontal="right" vertical="top" wrapText="1" readingOrder="1"/>
      <protection locked="0"/>
    </xf>
    <xf numFmtId="0" fontId="6" fillId="0" borderId="0" xfId="0" applyFont="1" applyAlignment="1" applyProtection="1">
      <alignment horizontal="center" wrapText="1" readingOrder="1"/>
      <protection locked="0"/>
    </xf>
    <xf numFmtId="0" fontId="8" fillId="0" borderId="9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horizontal="center" vertical="center" wrapText="1" readingOrder="1"/>
      <protection locked="0"/>
    </xf>
    <xf numFmtId="0" fontId="7" fillId="0" borderId="8" xfId="0" applyFont="1" applyBorder="1" applyAlignment="1" applyProtection="1">
      <alignment horizontal="center" vertical="top" wrapText="1" readingOrder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0" fillId="0" borderId="23" xfId="0" applyBorder="1" applyAlignment="1" applyProtection="1">
      <alignment vertical="top" wrapText="1"/>
      <protection locked="0"/>
    </xf>
    <xf numFmtId="1" fontId="5" fillId="8" borderId="16" xfId="0" applyNumberFormat="1" applyFont="1" applyFill="1" applyBorder="1" applyAlignment="1">
      <alignment horizontal="center"/>
    </xf>
    <xf numFmtId="1" fontId="5" fillId="8" borderId="16" xfId="0" applyNumberFormat="1" applyFont="1" applyFill="1" applyBorder="1" applyAlignment="1">
      <alignment horizontal="center" vertical="center"/>
    </xf>
    <xf numFmtId="1" fontId="2" fillId="8" borderId="16" xfId="0" applyNumberFormat="1" applyFont="1" applyFill="1" applyBorder="1" applyAlignment="1">
      <alignment horizontal="center"/>
    </xf>
    <xf numFmtId="3" fontId="10" fillId="0" borderId="9" xfId="0" applyNumberFormat="1" applyFont="1" applyBorder="1" applyAlignment="1" applyProtection="1">
      <alignment horizontal="center" vertical="top" wrapText="1" readingOrder="1"/>
      <protection locked="0"/>
    </xf>
    <xf numFmtId="3" fontId="10" fillId="0" borderId="13" xfId="0" applyNumberFormat="1" applyFont="1" applyBorder="1" applyAlignment="1" applyProtection="1">
      <alignment horizontal="center" vertical="top" wrapText="1" readingOrder="1"/>
      <protection locked="0"/>
    </xf>
    <xf numFmtId="3" fontId="7" fillId="0" borderId="14" xfId="0" applyNumberFormat="1" applyFont="1" applyBorder="1" applyAlignment="1" applyProtection="1">
      <alignment horizontal="center" vertical="top" wrapText="1" readingOrder="1"/>
      <protection locked="0"/>
    </xf>
    <xf numFmtId="3" fontId="7" fillId="0" borderId="15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1</xdr:row>
      <xdr:rowOff>209550</xdr:rowOff>
    </xdr:to>
    <xdr:pic>
      <xdr:nvPicPr>
        <xdr:cNvPr id="2" name="รูปภาพ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71"/>
  <sheetViews>
    <sheetView tabSelected="1" zoomScaleNormal="100" workbookViewId="0">
      <selection activeCell="F10" sqref="F10"/>
    </sheetView>
  </sheetViews>
  <sheetFormatPr defaultColWidth="9.140625" defaultRowHeight="16.5" x14ac:dyDescent="0.35"/>
  <cols>
    <col min="1" max="1" width="23.28515625" style="1" customWidth="1"/>
    <col min="2" max="2" width="12.42578125" style="1" customWidth="1"/>
    <col min="3" max="3" width="12.5703125" style="1" customWidth="1"/>
    <col min="4" max="5" width="21.5703125" style="1" customWidth="1"/>
    <col min="6" max="6" width="18.7109375" style="1" customWidth="1"/>
    <col min="7" max="7" width="7.28515625" style="1" customWidth="1"/>
    <col min="8" max="76" width="4.85546875" style="9" customWidth="1"/>
    <col min="77" max="105" width="4.85546875" style="1" customWidth="1"/>
    <col min="106" max="109" width="4.7109375" style="1" customWidth="1"/>
    <col min="110" max="114" width="7" style="1" customWidth="1"/>
    <col min="115" max="16384" width="9.140625" style="1"/>
  </cols>
  <sheetData>
    <row r="1" spans="1:116" ht="21" x14ac:dyDescent="0.4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19"/>
    </row>
    <row r="2" spans="1:116" ht="21" x14ac:dyDescent="0.45">
      <c r="A2" s="67" t="s">
        <v>7</v>
      </c>
      <c r="B2" s="67"/>
      <c r="C2" s="67"/>
      <c r="D2" s="67"/>
      <c r="E2" s="67"/>
      <c r="F2" s="67"/>
      <c r="G2" s="67"/>
      <c r="H2" s="4" t="s">
        <v>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5" t="s">
        <v>9</v>
      </c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0"/>
      <c r="DC2" s="21"/>
      <c r="DD2" s="21"/>
      <c r="DE2" s="21"/>
      <c r="DF2" s="21"/>
      <c r="DG2" s="21"/>
      <c r="DH2" s="21"/>
      <c r="DI2" s="21"/>
      <c r="DJ2" s="21"/>
      <c r="DK2" s="21"/>
    </row>
    <row r="3" spans="1:116" ht="21" x14ac:dyDescent="0.45">
      <c r="A3" s="68" t="s">
        <v>0</v>
      </c>
      <c r="B3" s="62" t="s">
        <v>1</v>
      </c>
      <c r="C3" s="62" t="s">
        <v>2</v>
      </c>
      <c r="D3" s="68" t="s">
        <v>3</v>
      </c>
      <c r="E3" s="16"/>
      <c r="F3" s="62" t="s">
        <v>4</v>
      </c>
      <c r="G3" s="62" t="s">
        <v>5</v>
      </c>
      <c r="H3" s="65" t="s">
        <v>6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8" t="s">
        <v>11</v>
      </c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59" t="s">
        <v>14</v>
      </c>
      <c r="DC3" s="60"/>
      <c r="DD3" s="60"/>
      <c r="DE3" s="60"/>
      <c r="DF3" s="60"/>
      <c r="DG3" s="60"/>
      <c r="DH3" s="60"/>
      <c r="DI3" s="60"/>
      <c r="DJ3" s="60"/>
      <c r="DK3" s="61"/>
    </row>
    <row r="4" spans="1:116" s="7" customFormat="1" ht="21" x14ac:dyDescent="0.45">
      <c r="A4" s="69"/>
      <c r="B4" s="63"/>
      <c r="C4" s="63"/>
      <c r="D4" s="69"/>
      <c r="E4" s="17" t="s">
        <v>12</v>
      </c>
      <c r="F4" s="63"/>
      <c r="G4" s="63"/>
      <c r="H4" s="6">
        <v>1</v>
      </c>
      <c r="I4" s="6">
        <v>2</v>
      </c>
      <c r="J4" s="6">
        <v>3</v>
      </c>
      <c r="K4" s="6">
        <v>4</v>
      </c>
      <c r="L4" s="6">
        <v>5</v>
      </c>
      <c r="M4" s="6">
        <v>6</v>
      </c>
      <c r="N4" s="6">
        <v>7</v>
      </c>
      <c r="O4" s="6">
        <v>8</v>
      </c>
      <c r="P4" s="6">
        <v>9</v>
      </c>
      <c r="Q4" s="6">
        <v>10</v>
      </c>
      <c r="R4" s="6">
        <v>11</v>
      </c>
      <c r="S4" s="6">
        <v>12</v>
      </c>
      <c r="T4" s="6">
        <v>13</v>
      </c>
      <c r="U4" s="6">
        <v>14</v>
      </c>
      <c r="V4" s="6">
        <v>15</v>
      </c>
      <c r="W4" s="6">
        <v>16</v>
      </c>
      <c r="X4" s="6">
        <v>17</v>
      </c>
      <c r="Y4" s="6">
        <v>18</v>
      </c>
      <c r="Z4" s="6">
        <v>19</v>
      </c>
      <c r="AA4" s="6">
        <v>20</v>
      </c>
      <c r="AB4" s="6">
        <v>21</v>
      </c>
      <c r="AC4" s="6">
        <v>22</v>
      </c>
      <c r="AD4" s="6">
        <v>23</v>
      </c>
      <c r="AE4" s="6">
        <v>24</v>
      </c>
      <c r="AF4" s="6">
        <v>25</v>
      </c>
      <c r="AG4" s="6">
        <v>26</v>
      </c>
      <c r="AH4" s="6">
        <v>27</v>
      </c>
      <c r="AI4" s="6">
        <v>28</v>
      </c>
      <c r="AJ4" s="6">
        <v>29</v>
      </c>
      <c r="AK4" s="6">
        <v>30</v>
      </c>
      <c r="AL4" s="6">
        <v>31.1</v>
      </c>
      <c r="AM4" s="6">
        <v>31.2</v>
      </c>
      <c r="AN4" s="6">
        <v>31.3</v>
      </c>
      <c r="AO4" s="6">
        <v>31.4</v>
      </c>
      <c r="AP4" s="6">
        <v>32.1</v>
      </c>
      <c r="AQ4" s="6">
        <v>32.200000000000003</v>
      </c>
      <c r="AR4" s="6">
        <v>32.299999999999997</v>
      </c>
      <c r="AS4" s="6">
        <v>32.4</v>
      </c>
      <c r="AT4" s="6">
        <v>33.1</v>
      </c>
      <c r="AU4" s="6">
        <v>33.200000000000003</v>
      </c>
      <c r="AV4" s="6">
        <v>33.299999999999997</v>
      </c>
      <c r="AW4" s="6">
        <v>33.4</v>
      </c>
      <c r="AX4" s="6">
        <v>34</v>
      </c>
      <c r="AY4" s="6">
        <v>35</v>
      </c>
      <c r="AZ4" s="6">
        <v>36</v>
      </c>
      <c r="BA4" s="6">
        <v>37</v>
      </c>
      <c r="BB4" s="6">
        <v>38</v>
      </c>
      <c r="BC4" s="6">
        <v>39</v>
      </c>
      <c r="BD4" s="6">
        <v>40</v>
      </c>
      <c r="BE4" s="26">
        <v>1</v>
      </c>
      <c r="BF4" s="26">
        <v>2</v>
      </c>
      <c r="BG4" s="26">
        <v>3</v>
      </c>
      <c r="BH4" s="26">
        <v>4</v>
      </c>
      <c r="BI4" s="26">
        <v>5</v>
      </c>
      <c r="BJ4" s="26">
        <v>6</v>
      </c>
      <c r="BK4" s="26">
        <v>7</v>
      </c>
      <c r="BL4" s="26">
        <v>8</v>
      </c>
      <c r="BM4" s="26">
        <v>9</v>
      </c>
      <c r="BN4" s="26">
        <v>10</v>
      </c>
      <c r="BO4" s="26">
        <v>11</v>
      </c>
      <c r="BP4" s="26">
        <v>12</v>
      </c>
      <c r="BQ4" s="26">
        <v>13</v>
      </c>
      <c r="BR4" s="26">
        <v>14</v>
      </c>
      <c r="BS4" s="26">
        <v>15</v>
      </c>
      <c r="BT4" s="26">
        <v>16</v>
      </c>
      <c r="BU4" s="26">
        <v>17</v>
      </c>
      <c r="BV4" s="26">
        <v>18</v>
      </c>
      <c r="BW4" s="26">
        <v>19</v>
      </c>
      <c r="BX4" s="26">
        <v>20</v>
      </c>
      <c r="BY4" s="26">
        <v>21</v>
      </c>
      <c r="BZ4" s="26">
        <v>22</v>
      </c>
      <c r="CA4" s="26">
        <v>23</v>
      </c>
      <c r="CB4" s="26">
        <v>24</v>
      </c>
      <c r="CC4" s="26">
        <v>25</v>
      </c>
      <c r="CD4" s="26">
        <v>26</v>
      </c>
      <c r="CE4" s="26">
        <v>27</v>
      </c>
      <c r="CF4" s="26">
        <v>28</v>
      </c>
      <c r="CG4" s="26">
        <v>29</v>
      </c>
      <c r="CH4" s="26">
        <v>30</v>
      </c>
      <c r="CI4" s="26">
        <v>31.1</v>
      </c>
      <c r="CJ4" s="26">
        <v>31.2</v>
      </c>
      <c r="CK4" s="26">
        <v>31.3</v>
      </c>
      <c r="CL4" s="26">
        <v>31.4</v>
      </c>
      <c r="CM4" s="26">
        <v>32.1</v>
      </c>
      <c r="CN4" s="26">
        <v>32.200000000000003</v>
      </c>
      <c r="CO4" s="26">
        <v>32.299999999999997</v>
      </c>
      <c r="CP4" s="26">
        <v>32.4</v>
      </c>
      <c r="CQ4" s="26">
        <v>33.1</v>
      </c>
      <c r="CR4" s="26">
        <v>33.200000000000003</v>
      </c>
      <c r="CS4" s="26">
        <v>33.299999999999997</v>
      </c>
      <c r="CT4" s="26">
        <v>33.4</v>
      </c>
      <c r="CU4" s="26">
        <v>34</v>
      </c>
      <c r="CV4" s="26">
        <v>35</v>
      </c>
      <c r="CW4" s="26">
        <v>36</v>
      </c>
      <c r="CX4" s="26">
        <v>37</v>
      </c>
      <c r="CY4" s="26">
        <v>38</v>
      </c>
      <c r="CZ4" s="26">
        <v>39</v>
      </c>
      <c r="DA4" s="26">
        <v>40</v>
      </c>
      <c r="DB4" s="27" t="s">
        <v>15</v>
      </c>
      <c r="DC4" s="28" t="s">
        <v>16</v>
      </c>
      <c r="DD4" s="28" t="s">
        <v>17</v>
      </c>
      <c r="DE4" s="28" t="s">
        <v>18</v>
      </c>
      <c r="DF4" s="28" t="s">
        <v>19</v>
      </c>
      <c r="DG4" s="28" t="s">
        <v>20</v>
      </c>
      <c r="DH4" s="28" t="s">
        <v>21</v>
      </c>
      <c r="DI4" s="28" t="s">
        <v>20</v>
      </c>
      <c r="DJ4" s="28" t="s">
        <v>10</v>
      </c>
      <c r="DK4" s="28" t="s">
        <v>20</v>
      </c>
    </row>
    <row r="5" spans="1:116" ht="23.25" x14ac:dyDescent="0.5">
      <c r="A5" s="69"/>
      <c r="B5" s="63"/>
      <c r="C5" s="63"/>
      <c r="D5" s="69"/>
      <c r="E5" s="17" t="s">
        <v>13</v>
      </c>
      <c r="F5" s="63"/>
      <c r="G5" s="63"/>
      <c r="H5" s="14">
        <v>4</v>
      </c>
      <c r="I5" s="14">
        <v>1</v>
      </c>
      <c r="J5" s="14">
        <v>2</v>
      </c>
      <c r="K5" s="14">
        <v>2</v>
      </c>
      <c r="L5" s="14">
        <v>1</v>
      </c>
      <c r="M5" s="14">
        <v>3</v>
      </c>
      <c r="N5" s="14">
        <v>3</v>
      </c>
      <c r="O5" s="14">
        <v>3</v>
      </c>
      <c r="P5" s="14">
        <v>3</v>
      </c>
      <c r="Q5" s="14">
        <v>1</v>
      </c>
      <c r="R5" s="14">
        <v>3</v>
      </c>
      <c r="S5" s="14">
        <v>3</v>
      </c>
      <c r="T5" s="14">
        <v>1</v>
      </c>
      <c r="U5" s="14">
        <v>3</v>
      </c>
      <c r="V5" s="14">
        <v>4</v>
      </c>
      <c r="W5" s="14">
        <v>2</v>
      </c>
      <c r="X5" s="14">
        <v>3</v>
      </c>
      <c r="Y5" s="14">
        <v>2</v>
      </c>
      <c r="Z5" s="14">
        <v>3</v>
      </c>
      <c r="AA5" s="14">
        <v>3</v>
      </c>
      <c r="AB5" s="14">
        <v>2</v>
      </c>
      <c r="AC5" s="14">
        <v>1</v>
      </c>
      <c r="AD5" s="14">
        <v>2</v>
      </c>
      <c r="AE5" s="14">
        <v>4</v>
      </c>
      <c r="AF5" s="14">
        <v>1</v>
      </c>
      <c r="AG5" s="14">
        <v>2</v>
      </c>
      <c r="AH5" s="14">
        <v>1</v>
      </c>
      <c r="AI5" s="14">
        <v>2</v>
      </c>
      <c r="AJ5" s="14">
        <v>1</v>
      </c>
      <c r="AK5" s="14">
        <v>2</v>
      </c>
      <c r="AL5" s="18">
        <v>2</v>
      </c>
      <c r="AM5" s="18">
        <v>2</v>
      </c>
      <c r="AN5" s="18">
        <v>1</v>
      </c>
      <c r="AO5" s="18">
        <v>1</v>
      </c>
      <c r="AP5" s="18">
        <v>2</v>
      </c>
      <c r="AQ5" s="18">
        <v>2</v>
      </c>
      <c r="AR5" s="18">
        <v>1</v>
      </c>
      <c r="AS5" s="18">
        <v>1</v>
      </c>
      <c r="AT5" s="18">
        <v>1</v>
      </c>
      <c r="AU5" s="18">
        <v>2</v>
      </c>
      <c r="AV5" s="18">
        <v>2</v>
      </c>
      <c r="AW5" s="18">
        <v>1</v>
      </c>
      <c r="AX5" s="15">
        <v>4</v>
      </c>
      <c r="AY5" s="15">
        <v>4</v>
      </c>
      <c r="AZ5" s="15">
        <v>4</v>
      </c>
      <c r="BA5" s="15">
        <v>4</v>
      </c>
      <c r="BB5" s="15">
        <v>4</v>
      </c>
      <c r="BC5" s="15">
        <v>4</v>
      </c>
      <c r="BD5" s="15">
        <v>4</v>
      </c>
      <c r="BE5" s="56">
        <f>IF(H5=4,2,0)</f>
        <v>2</v>
      </c>
      <c r="BF5" s="56">
        <f>IF(I5=1,2,0)</f>
        <v>2</v>
      </c>
      <c r="BG5" s="56">
        <f>IF(J5=2,2,0)</f>
        <v>2</v>
      </c>
      <c r="BH5" s="56">
        <f>IF(K5=2,2,0)</f>
        <v>2</v>
      </c>
      <c r="BI5" s="56">
        <f>IF(L5=1,2,0)</f>
        <v>2</v>
      </c>
      <c r="BJ5" s="56">
        <f>IF(M5=3,2,0)</f>
        <v>2</v>
      </c>
      <c r="BK5" s="56">
        <f>IF(N5=3,2,0)</f>
        <v>2</v>
      </c>
      <c r="BL5" s="56">
        <f>IF(O5=3,2,0)</f>
        <v>2</v>
      </c>
      <c r="BM5" s="56">
        <f>IF(P5=3,2,0)</f>
        <v>2</v>
      </c>
      <c r="BN5" s="56">
        <f t="shared" ref="BN5" si="0">IF(Q5=1,2,0)</f>
        <v>2</v>
      </c>
      <c r="BO5" s="56">
        <f>IF(R5=3,2,0)</f>
        <v>2</v>
      </c>
      <c r="BP5" s="56">
        <f>IF(S5=3,2,0)</f>
        <v>2</v>
      </c>
      <c r="BQ5" s="56">
        <f>IF(T5=1,2,0)</f>
        <v>2</v>
      </c>
      <c r="BR5" s="56">
        <f>IF(U5=3,2,0)</f>
        <v>2</v>
      </c>
      <c r="BS5" s="56">
        <f>IF(V5=4,2,0)</f>
        <v>2</v>
      </c>
      <c r="BT5" s="56">
        <f>IF(W5=2,2,0)</f>
        <v>2</v>
      </c>
      <c r="BU5" s="56">
        <f>IF(X5=3,2,0)</f>
        <v>2</v>
      </c>
      <c r="BV5" s="56">
        <f t="shared" ref="BV5" si="1">IF(Y5=2,2,0)</f>
        <v>2</v>
      </c>
      <c r="BW5" s="56">
        <f>IF(Z5=3,2,0)</f>
        <v>2</v>
      </c>
      <c r="BX5" s="56">
        <f t="shared" ref="BX5" si="2">IF(AA5=3,2,0)</f>
        <v>2</v>
      </c>
      <c r="BY5" s="56">
        <f>IF(AB5=2,2,0)</f>
        <v>2</v>
      </c>
      <c r="BZ5" s="56">
        <f>IF(AC5=1,2,0)</f>
        <v>2</v>
      </c>
      <c r="CA5" s="56">
        <f>IF(AD5=2,2,0)</f>
        <v>2</v>
      </c>
      <c r="CB5" s="56">
        <f>IF(AE5=4,2,0)</f>
        <v>2</v>
      </c>
      <c r="CC5" s="56">
        <f>IF(AF5=1,2,0)</f>
        <v>2</v>
      </c>
      <c r="CD5" s="56">
        <f>IF(AG5=2,2,0)</f>
        <v>2</v>
      </c>
      <c r="CE5" s="56">
        <f t="shared" ref="CE5" si="3">IF(AH5=1,2,0)</f>
        <v>2</v>
      </c>
      <c r="CF5" s="56">
        <f t="shared" ref="CF5" si="4">IF(AI5=2,2,0)</f>
        <v>2</v>
      </c>
      <c r="CG5" s="56">
        <f>IF(AJ5=1,2,0)</f>
        <v>2</v>
      </c>
      <c r="CH5" s="56">
        <f>IF(AK5=2,2,0)</f>
        <v>2</v>
      </c>
      <c r="CI5" s="56">
        <f>IF(AL5=2,1,0)</f>
        <v>1</v>
      </c>
      <c r="CJ5" s="56">
        <f>IF(AM5=2,1,0)</f>
        <v>1</v>
      </c>
      <c r="CK5" s="56">
        <f>IF(AN5=1,1,0)</f>
        <v>1</v>
      </c>
      <c r="CL5" s="56">
        <f>IF(AO5=1,1,0)</f>
        <v>1</v>
      </c>
      <c r="CM5" s="56">
        <f>IF(AP5=2,1,0)</f>
        <v>1</v>
      </c>
      <c r="CN5" s="56">
        <f>IF(AQ5=2,1,0)</f>
        <v>1</v>
      </c>
      <c r="CO5" s="56">
        <f>IF(AR5=1,1,0)</f>
        <v>1</v>
      </c>
      <c r="CP5" s="56">
        <f>IF(AS5=1,1,0)</f>
        <v>1</v>
      </c>
      <c r="CQ5" s="56">
        <f>IF(AT5=1,1,0)</f>
        <v>1</v>
      </c>
      <c r="CR5" s="56">
        <f>IF(AU5=2,1,0)</f>
        <v>1</v>
      </c>
      <c r="CS5" s="56">
        <f>IF(AV5=2,1,0)</f>
        <v>1</v>
      </c>
      <c r="CT5" s="56">
        <f>IF(AW5=1,1,0)</f>
        <v>1</v>
      </c>
      <c r="CU5" s="56">
        <f t="shared" ref="CU5:DA5" si="5">AX5</f>
        <v>4</v>
      </c>
      <c r="CV5" s="56">
        <f t="shared" si="5"/>
        <v>4</v>
      </c>
      <c r="CW5" s="56">
        <f t="shared" si="5"/>
        <v>4</v>
      </c>
      <c r="CX5" s="56">
        <f t="shared" si="5"/>
        <v>4</v>
      </c>
      <c r="CY5" s="56">
        <f t="shared" si="5"/>
        <v>4</v>
      </c>
      <c r="CZ5" s="56">
        <f t="shared" si="5"/>
        <v>4</v>
      </c>
      <c r="DA5" s="56">
        <f t="shared" si="5"/>
        <v>4</v>
      </c>
      <c r="DB5" s="84">
        <f>SUM(BE5:BM5,CI5:CW5)</f>
        <v>42</v>
      </c>
      <c r="DC5" s="85">
        <f>SUM(BN5:BV5,CX5:CY5)</f>
        <v>26</v>
      </c>
      <c r="DD5" s="84">
        <f>SUM(BW5:CC5,CZ5:DA5)</f>
        <v>22</v>
      </c>
      <c r="DE5" s="84">
        <f>SUM(CD5:CH5)</f>
        <v>10</v>
      </c>
      <c r="DF5" s="84">
        <f>SUM(DB5:DD5)</f>
        <v>90</v>
      </c>
      <c r="DG5" s="57" t="str">
        <f>IF(DF5&lt;22.5,"ปรับปรุง",IF(DF5&lt;45,"พอใช้",IF(DF5&lt;67.5,"ดี",IF(DF5&gt;=67.5,"ดีมาก"))))</f>
        <v>ดีมาก</v>
      </c>
      <c r="DH5" s="86">
        <f>SUM(DE5)</f>
        <v>10</v>
      </c>
      <c r="DI5" s="57" t="str">
        <f>IF(DH5&lt;2.5,"ปรับปรุง",IF(DH5&lt;5,"พอใช้",IF(DH5&lt;7.5,"ดี",IF(DH5&gt;=7.5,"ดีมาก"))))</f>
        <v>ดีมาก</v>
      </c>
      <c r="DJ5" s="86">
        <f>SUM(DF5,DH5)</f>
        <v>100</v>
      </c>
      <c r="DK5" s="58" t="str">
        <f>IF(DJ5&lt;25,"ปรับปรุง",IF(DJ5&lt;50,"พอใช้",IF(DJ5&lt;75,"ดี",IF(DJ5&gt;=75,"ดีมาก"))))</f>
        <v>ดีมาก</v>
      </c>
    </row>
    <row r="6" spans="1:116" s="42" customFormat="1" ht="23.25" x14ac:dyDescent="0.5"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4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6"/>
      <c r="DC6" s="47"/>
      <c r="DD6" s="46"/>
      <c r="DE6" s="46"/>
      <c r="DF6" s="46"/>
      <c r="DG6" s="48"/>
      <c r="DH6" s="49"/>
      <c r="DI6" s="48"/>
      <c r="DJ6" s="49"/>
      <c r="DK6" s="50"/>
      <c r="DL6" s="51"/>
    </row>
    <row r="7" spans="1:116" s="42" customFormat="1" ht="23.25" x14ac:dyDescent="0.5"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6"/>
      <c r="DC7" s="47"/>
      <c r="DD7" s="46"/>
      <c r="DE7" s="46"/>
      <c r="DF7" s="46"/>
      <c r="DG7" s="48"/>
      <c r="DH7" s="49"/>
      <c r="DI7" s="48"/>
      <c r="DJ7" s="49"/>
      <c r="DK7" s="50"/>
      <c r="DL7" s="51"/>
    </row>
    <row r="8" spans="1:116" s="42" customFormat="1" ht="23.25" x14ac:dyDescent="0.5"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4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6"/>
      <c r="DC8" s="47"/>
      <c r="DD8" s="46"/>
      <c r="DE8" s="46"/>
      <c r="DF8" s="46"/>
      <c r="DG8" s="48"/>
      <c r="DH8" s="49"/>
      <c r="DI8" s="48"/>
      <c r="DJ8" s="49"/>
      <c r="DK8" s="50"/>
      <c r="DL8" s="51"/>
    </row>
    <row r="9" spans="1:116" s="42" customFormat="1" ht="23.25" x14ac:dyDescent="0.5"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4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6"/>
      <c r="DC9" s="47"/>
      <c r="DD9" s="46"/>
      <c r="DE9" s="46"/>
      <c r="DF9" s="46"/>
      <c r="DG9" s="48"/>
      <c r="DH9" s="49"/>
      <c r="DI9" s="48"/>
      <c r="DJ9" s="49"/>
      <c r="DK9" s="50"/>
      <c r="DL9" s="51"/>
    </row>
    <row r="10" spans="1:116" s="42" customFormat="1" ht="23.25" x14ac:dyDescent="0.5"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4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6"/>
      <c r="DC10" s="47"/>
      <c r="DD10" s="46"/>
      <c r="DE10" s="46"/>
      <c r="DF10" s="46"/>
      <c r="DG10" s="48"/>
      <c r="DH10" s="49"/>
      <c r="DI10" s="48"/>
      <c r="DJ10" s="49"/>
      <c r="DK10" s="50"/>
      <c r="DL10" s="51"/>
    </row>
    <row r="11" spans="1:116" s="42" customFormat="1" ht="23.25" x14ac:dyDescent="0.5"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4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6"/>
      <c r="DC11" s="47"/>
      <c r="DD11" s="46"/>
      <c r="DE11" s="46"/>
      <c r="DF11" s="46"/>
      <c r="DG11" s="48"/>
      <c r="DH11" s="49"/>
      <c r="DI11" s="48"/>
      <c r="DJ11" s="49"/>
      <c r="DK11" s="50"/>
      <c r="DL11" s="51"/>
    </row>
    <row r="12" spans="1:116" s="42" customFormat="1" ht="23.25" x14ac:dyDescent="0.5"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4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6"/>
      <c r="DC12" s="47"/>
      <c r="DD12" s="46"/>
      <c r="DE12" s="46"/>
      <c r="DF12" s="46"/>
      <c r="DG12" s="48"/>
      <c r="DH12" s="49"/>
      <c r="DI12" s="48"/>
      <c r="DJ12" s="49"/>
      <c r="DK12" s="50"/>
      <c r="DL12" s="51"/>
    </row>
    <row r="13" spans="1:116" s="42" customFormat="1" ht="23.25" x14ac:dyDescent="0.5"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4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6"/>
      <c r="DC13" s="47"/>
      <c r="DD13" s="46"/>
      <c r="DE13" s="46"/>
      <c r="DF13" s="46"/>
      <c r="DG13" s="48"/>
      <c r="DH13" s="49"/>
      <c r="DI13" s="48"/>
      <c r="DJ13" s="49"/>
      <c r="DK13" s="50"/>
      <c r="DL13" s="51"/>
    </row>
    <row r="14" spans="1:116" s="42" customFormat="1" ht="23.25" x14ac:dyDescent="0.5"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4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6"/>
      <c r="DC14" s="47"/>
      <c r="DD14" s="46"/>
      <c r="DE14" s="46"/>
      <c r="DF14" s="46"/>
      <c r="DG14" s="48"/>
      <c r="DH14" s="49"/>
      <c r="DI14" s="48"/>
      <c r="DJ14" s="49"/>
      <c r="DK14" s="50"/>
      <c r="DL14" s="51"/>
    </row>
    <row r="15" spans="1:116" s="42" customFormat="1" ht="23.25" x14ac:dyDescent="0.5"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4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6"/>
      <c r="DC15" s="47"/>
      <c r="DD15" s="46"/>
      <c r="DE15" s="46"/>
      <c r="DF15" s="46"/>
      <c r="DG15" s="48"/>
      <c r="DH15" s="49"/>
      <c r="DI15" s="48"/>
      <c r="DJ15" s="49"/>
      <c r="DK15" s="50"/>
      <c r="DL15" s="51"/>
    </row>
    <row r="16" spans="1:116" s="42" customFormat="1" ht="23.25" x14ac:dyDescent="0.5"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4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6"/>
      <c r="DC16" s="47"/>
      <c r="DD16" s="46"/>
      <c r="DE16" s="46"/>
      <c r="DF16" s="46"/>
      <c r="DG16" s="48"/>
      <c r="DH16" s="49"/>
      <c r="DI16" s="48"/>
      <c r="DJ16" s="49"/>
      <c r="DK16" s="50"/>
      <c r="DL16" s="51"/>
    </row>
    <row r="17" spans="8:116" s="42" customFormat="1" ht="23.25" x14ac:dyDescent="0.5"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4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6"/>
      <c r="DC17" s="47"/>
      <c r="DD17" s="46"/>
      <c r="DE17" s="46"/>
      <c r="DF17" s="46"/>
      <c r="DG17" s="48"/>
      <c r="DH17" s="49"/>
      <c r="DI17" s="48"/>
      <c r="DJ17" s="49"/>
      <c r="DK17" s="50"/>
      <c r="DL17" s="51"/>
    </row>
    <row r="18" spans="8:116" s="42" customFormat="1" ht="23.25" x14ac:dyDescent="0.5"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4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6"/>
      <c r="DC18" s="47"/>
      <c r="DD18" s="46"/>
      <c r="DE18" s="46"/>
      <c r="DF18" s="46"/>
      <c r="DG18" s="48"/>
      <c r="DH18" s="49"/>
      <c r="DI18" s="48"/>
      <c r="DJ18" s="49"/>
      <c r="DK18" s="50"/>
      <c r="DL18" s="51"/>
    </row>
    <row r="19" spans="8:116" s="42" customFormat="1" ht="23.25" x14ac:dyDescent="0.5"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4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6"/>
      <c r="DC19" s="47"/>
      <c r="DD19" s="46"/>
      <c r="DE19" s="46"/>
      <c r="DF19" s="46"/>
      <c r="DG19" s="48"/>
      <c r="DH19" s="49"/>
      <c r="DI19" s="48"/>
      <c r="DJ19" s="49"/>
      <c r="DK19" s="50"/>
      <c r="DL19" s="51"/>
    </row>
    <row r="20" spans="8:116" s="42" customFormat="1" ht="23.25" x14ac:dyDescent="0.5"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4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6"/>
      <c r="DC20" s="47"/>
      <c r="DD20" s="46"/>
      <c r="DE20" s="46"/>
      <c r="DF20" s="46"/>
      <c r="DG20" s="48"/>
      <c r="DH20" s="49"/>
      <c r="DI20" s="48"/>
      <c r="DJ20" s="49"/>
      <c r="DK20" s="50"/>
      <c r="DL20" s="51"/>
    </row>
    <row r="21" spans="8:116" s="42" customFormat="1" ht="23.25" x14ac:dyDescent="0.5"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4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6"/>
      <c r="DC21" s="47"/>
      <c r="DD21" s="46"/>
      <c r="DE21" s="46"/>
      <c r="DF21" s="46"/>
      <c r="DG21" s="48"/>
      <c r="DH21" s="49"/>
      <c r="DI21" s="48"/>
      <c r="DJ21" s="49"/>
      <c r="DK21" s="50"/>
      <c r="DL21" s="51"/>
    </row>
    <row r="22" spans="8:116" s="42" customFormat="1" ht="23.25" x14ac:dyDescent="0.5"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4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6"/>
      <c r="DC22" s="47"/>
      <c r="DD22" s="46"/>
      <c r="DE22" s="46"/>
      <c r="DF22" s="46"/>
      <c r="DG22" s="48"/>
      <c r="DH22" s="49"/>
      <c r="DI22" s="48"/>
      <c r="DJ22" s="49"/>
      <c r="DK22" s="50"/>
      <c r="DL22" s="51"/>
    </row>
    <row r="23" spans="8:116" s="42" customFormat="1" ht="23.25" x14ac:dyDescent="0.5"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4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6"/>
      <c r="DC23" s="47"/>
      <c r="DD23" s="46"/>
      <c r="DE23" s="46"/>
      <c r="DF23" s="46"/>
      <c r="DG23" s="48"/>
      <c r="DH23" s="49"/>
      <c r="DI23" s="48"/>
      <c r="DJ23" s="49"/>
      <c r="DK23" s="50"/>
      <c r="DL23" s="51"/>
    </row>
    <row r="24" spans="8:116" s="42" customFormat="1" ht="23.25" x14ac:dyDescent="0.5"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4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6"/>
      <c r="DC24" s="47"/>
      <c r="DD24" s="46"/>
      <c r="DE24" s="46"/>
      <c r="DF24" s="46"/>
      <c r="DG24" s="48"/>
      <c r="DH24" s="49"/>
      <c r="DI24" s="48"/>
      <c r="DJ24" s="49"/>
      <c r="DK24" s="50"/>
      <c r="DL24" s="51"/>
    </row>
    <row r="25" spans="8:116" s="42" customFormat="1" ht="23.25" x14ac:dyDescent="0.5"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4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6"/>
      <c r="DC25" s="47"/>
      <c r="DD25" s="46"/>
      <c r="DE25" s="46"/>
      <c r="DF25" s="46"/>
      <c r="DG25" s="48"/>
      <c r="DH25" s="49"/>
      <c r="DI25" s="48"/>
      <c r="DJ25" s="49"/>
      <c r="DK25" s="50"/>
      <c r="DL25" s="51"/>
    </row>
    <row r="26" spans="8:116" s="42" customFormat="1" ht="23.25" x14ac:dyDescent="0.5"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4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6"/>
      <c r="DC26" s="47"/>
      <c r="DD26" s="46"/>
      <c r="DE26" s="46"/>
      <c r="DF26" s="46"/>
      <c r="DG26" s="48"/>
      <c r="DH26" s="49"/>
      <c r="DI26" s="48"/>
      <c r="DJ26" s="49"/>
      <c r="DK26" s="50"/>
      <c r="DL26" s="51"/>
    </row>
    <row r="27" spans="8:116" s="42" customFormat="1" ht="23.25" x14ac:dyDescent="0.5"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4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6"/>
      <c r="DC27" s="47"/>
      <c r="DD27" s="46"/>
      <c r="DE27" s="46"/>
      <c r="DF27" s="46"/>
      <c r="DG27" s="48"/>
      <c r="DH27" s="49"/>
      <c r="DI27" s="48"/>
      <c r="DJ27" s="49"/>
      <c r="DK27" s="50"/>
      <c r="DL27" s="51"/>
    </row>
    <row r="28" spans="8:116" s="42" customFormat="1" ht="23.25" x14ac:dyDescent="0.5"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4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6"/>
      <c r="DC28" s="47"/>
      <c r="DD28" s="46"/>
      <c r="DE28" s="46"/>
      <c r="DF28" s="46"/>
      <c r="DG28" s="48"/>
      <c r="DH28" s="49"/>
      <c r="DI28" s="48"/>
      <c r="DJ28" s="49"/>
      <c r="DK28" s="50"/>
      <c r="DL28" s="51"/>
    </row>
    <row r="29" spans="8:116" s="42" customFormat="1" ht="23.25" x14ac:dyDescent="0.5"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4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6"/>
      <c r="DC29" s="47"/>
      <c r="DD29" s="46"/>
      <c r="DE29" s="46"/>
      <c r="DF29" s="46"/>
      <c r="DG29" s="48"/>
      <c r="DH29" s="49"/>
      <c r="DI29" s="48"/>
      <c r="DJ29" s="49"/>
      <c r="DK29" s="50"/>
      <c r="DL29" s="51"/>
    </row>
    <row r="30" spans="8:116" s="42" customFormat="1" ht="23.25" x14ac:dyDescent="0.5"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4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6"/>
      <c r="DC30" s="47"/>
      <c r="DD30" s="46"/>
      <c r="DE30" s="46"/>
      <c r="DF30" s="46"/>
      <c r="DG30" s="48"/>
      <c r="DH30" s="49"/>
      <c r="DI30" s="48"/>
      <c r="DJ30" s="49"/>
      <c r="DK30" s="50"/>
      <c r="DL30" s="51"/>
    </row>
    <row r="31" spans="8:116" s="42" customFormat="1" ht="23.25" x14ac:dyDescent="0.5"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</row>
    <row r="32" spans="8:116" s="42" customFormat="1" ht="23.25" x14ac:dyDescent="0.5"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</row>
    <row r="33" spans="8:76" s="42" customFormat="1" ht="23.25" x14ac:dyDescent="0.5"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</row>
    <row r="34" spans="8:76" s="42" customFormat="1" ht="23.25" x14ac:dyDescent="0.5"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</row>
    <row r="35" spans="8:76" s="42" customFormat="1" ht="23.25" x14ac:dyDescent="0.5"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</row>
    <row r="36" spans="8:76" s="42" customFormat="1" ht="23.25" x14ac:dyDescent="0.5"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</row>
    <row r="37" spans="8:76" s="42" customFormat="1" ht="23.25" x14ac:dyDescent="0.5"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</row>
    <row r="38" spans="8:76" s="42" customFormat="1" ht="23.25" x14ac:dyDescent="0.5"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</row>
    <row r="39" spans="8:76" s="42" customFormat="1" ht="23.25" x14ac:dyDescent="0.5"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</row>
    <row r="40" spans="8:76" s="42" customFormat="1" ht="23.25" x14ac:dyDescent="0.5"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</row>
    <row r="41" spans="8:76" s="42" customFormat="1" ht="23.25" x14ac:dyDescent="0.5"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</row>
    <row r="42" spans="8:76" s="42" customFormat="1" ht="23.25" x14ac:dyDescent="0.5"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</row>
    <row r="43" spans="8:76" s="42" customFormat="1" ht="23.25" x14ac:dyDescent="0.5"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</row>
    <row r="44" spans="8:76" s="42" customFormat="1" ht="23.25" x14ac:dyDescent="0.5"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</row>
    <row r="45" spans="8:76" s="42" customFormat="1" ht="23.25" x14ac:dyDescent="0.5"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</row>
    <row r="46" spans="8:76" s="42" customFormat="1" ht="23.25" x14ac:dyDescent="0.5"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</row>
    <row r="47" spans="8:76" s="42" customFormat="1" ht="23.25" x14ac:dyDescent="0.5"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</row>
    <row r="48" spans="8:76" s="42" customFormat="1" ht="23.25" x14ac:dyDescent="0.5"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</row>
    <row r="49" spans="8:76" s="42" customFormat="1" ht="23.25" x14ac:dyDescent="0.5"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8:76" s="42" customFormat="1" ht="23.25" x14ac:dyDescent="0.5"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</row>
    <row r="51" spans="8:76" s="42" customFormat="1" ht="23.25" x14ac:dyDescent="0.5"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</row>
    <row r="52" spans="8:76" s="42" customFormat="1" ht="23.25" x14ac:dyDescent="0.5"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</row>
    <row r="53" spans="8:76" s="42" customFormat="1" ht="23.25" x14ac:dyDescent="0.5"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</row>
    <row r="54" spans="8:76" s="42" customFormat="1" ht="23.25" x14ac:dyDescent="0.5"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</row>
    <row r="55" spans="8:76" s="42" customFormat="1" ht="23.25" x14ac:dyDescent="0.5"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</row>
    <row r="56" spans="8:76" s="42" customFormat="1" ht="23.25" x14ac:dyDescent="0.5"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</row>
    <row r="57" spans="8:76" s="42" customFormat="1" ht="23.25" x14ac:dyDescent="0.5"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</row>
    <row r="58" spans="8:76" s="42" customFormat="1" ht="23.25" x14ac:dyDescent="0.5"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</row>
    <row r="59" spans="8:76" s="42" customFormat="1" ht="23.25" x14ac:dyDescent="0.5"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</row>
    <row r="60" spans="8:76" s="42" customFormat="1" ht="23.25" x14ac:dyDescent="0.5"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</row>
    <row r="61" spans="8:76" s="42" customFormat="1" ht="23.25" x14ac:dyDescent="0.5"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</row>
    <row r="62" spans="8:76" s="42" customFormat="1" ht="23.25" x14ac:dyDescent="0.5"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</row>
    <row r="63" spans="8:76" s="42" customFormat="1" ht="23.25" x14ac:dyDescent="0.5"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</row>
    <row r="64" spans="8:76" s="42" customFormat="1" ht="23.25" x14ac:dyDescent="0.5"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</row>
    <row r="65" spans="8:76" s="42" customFormat="1" ht="23.25" x14ac:dyDescent="0.5"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</row>
    <row r="66" spans="8:76" s="42" customFormat="1" ht="23.25" x14ac:dyDescent="0.5"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</row>
    <row r="67" spans="8:76" s="42" customFormat="1" ht="23.25" x14ac:dyDescent="0.5"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</row>
    <row r="68" spans="8:76" s="42" customFormat="1" ht="23.25" x14ac:dyDescent="0.5"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</row>
    <row r="69" spans="8:76" s="42" customFormat="1" ht="23.25" x14ac:dyDescent="0.5"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</row>
    <row r="70" spans="8:76" s="42" customFormat="1" ht="23.25" x14ac:dyDescent="0.5"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</row>
    <row r="71" spans="8:76" s="42" customFormat="1" ht="23.25" x14ac:dyDescent="0.5"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</row>
  </sheetData>
  <mergeCells count="10">
    <mergeCell ref="DB3:DK3"/>
    <mergeCell ref="F3:F5"/>
    <mergeCell ref="G3:G5"/>
    <mergeCell ref="A1:BD1"/>
    <mergeCell ref="H3:BD3"/>
    <mergeCell ref="A2:G2"/>
    <mergeCell ref="A3:A5"/>
    <mergeCell ref="B3:B5"/>
    <mergeCell ref="C3:C5"/>
    <mergeCell ref="D3:D5"/>
  </mergeCells>
  <dataValidations count="3">
    <dataValidation allowBlank="1" showInputMessage="1" showErrorMessage="1" errorTitle="กรอกข้อมูลผิด" error="กรอกคะแนนผิด คะแนนที่ถูก คือ 0 , 1.5 , 3" sqref="DA1:DA4 DA31:DA1048576"/>
    <dataValidation type="decimal" allowBlank="1" showInputMessage="1" showErrorMessage="1" errorTitle="กรอกข้อมูลผิด" error="กรอกคะแนนผิด คะแนนที่ถูก คือ 0 , 1.5 , 3" sqref="CU1:CZ4 CU31:CZ1048576">
      <formula1>0</formula1>
      <formula2>3</formula2>
    </dataValidation>
    <dataValidation allowBlank="1" showInputMessage="1" showErrorMessage="1" errorTitle="กรอกคะแนนผิด" error="คะแนนที่เป็นไปได้ 0 , 1.5  หรือ 3 เท่านั้น" sqref="AX1:BD6 AX8:BD104857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A4" zoomScale="115" zoomScaleNormal="115" workbookViewId="0">
      <selection activeCell="B8" sqref="B8"/>
    </sheetView>
  </sheetViews>
  <sheetFormatPr defaultRowHeight="15" x14ac:dyDescent="0.25"/>
  <cols>
    <col min="1" max="1" width="40.85546875" customWidth="1"/>
    <col min="2" max="3" width="7.42578125" customWidth="1"/>
    <col min="4" max="4" width="7.140625" customWidth="1"/>
    <col min="5" max="6" width="7.28515625" customWidth="1"/>
    <col min="7" max="7" width="10.85546875" customWidth="1"/>
    <col min="8" max="9" width="8.5703125" customWidth="1"/>
    <col min="10" max="10" width="7.42578125" customWidth="1"/>
    <col min="11" max="11" width="6.140625" customWidth="1"/>
    <col min="12" max="12" width="6.42578125" customWidth="1"/>
    <col min="13" max="13" width="7.7109375" customWidth="1"/>
  </cols>
  <sheetData>
    <row r="1" spans="1:13" ht="69" customHeight="1" x14ac:dyDescent="0.6">
      <c r="A1" s="73" t="s">
        <v>47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21.2" customHeight="1" x14ac:dyDescent="0.25">
      <c r="A2" s="70"/>
      <c r="B2" s="71"/>
      <c r="C2" s="71"/>
      <c r="D2" s="71"/>
      <c r="E2" s="71"/>
      <c r="F2" s="71"/>
      <c r="K2" s="71"/>
      <c r="L2" s="71"/>
      <c r="M2" s="71"/>
    </row>
    <row r="3" spans="1:13" ht="21.2" customHeight="1" x14ac:dyDescent="0.25">
      <c r="A3" s="70" t="s">
        <v>22</v>
      </c>
      <c r="B3" s="71"/>
      <c r="C3" s="71"/>
      <c r="D3" s="71"/>
      <c r="E3" s="71"/>
      <c r="F3" s="71"/>
      <c r="G3" s="72" t="s">
        <v>23</v>
      </c>
      <c r="H3" s="71"/>
      <c r="I3" s="71"/>
      <c r="J3" s="71"/>
      <c r="K3" s="71"/>
      <c r="L3" s="71"/>
      <c r="M3" s="71"/>
    </row>
    <row r="4" spans="1:13" ht="21.2" customHeight="1" x14ac:dyDescent="0.25">
      <c r="A4" s="70" t="s">
        <v>24</v>
      </c>
      <c r="B4" s="71"/>
      <c r="C4" s="71"/>
      <c r="D4" s="71"/>
      <c r="E4" s="71"/>
      <c r="F4" s="71"/>
      <c r="G4" s="72" t="s">
        <v>25</v>
      </c>
      <c r="H4" s="71"/>
      <c r="I4" s="71"/>
      <c r="J4" s="71"/>
      <c r="K4" s="71"/>
      <c r="L4" s="71"/>
      <c r="M4" s="71"/>
    </row>
    <row r="6" spans="1:13" ht="24" customHeight="1" x14ac:dyDescent="0.25">
      <c r="A6" s="82" t="s">
        <v>26</v>
      </c>
      <c r="B6" s="82" t="s">
        <v>27</v>
      </c>
      <c r="C6" s="82" t="s">
        <v>28</v>
      </c>
      <c r="D6" s="82" t="s">
        <v>29</v>
      </c>
      <c r="E6" s="82" t="s">
        <v>30</v>
      </c>
      <c r="F6" s="82" t="s">
        <v>31</v>
      </c>
      <c r="G6" s="74" t="s">
        <v>32</v>
      </c>
      <c r="H6" s="76" t="s">
        <v>33</v>
      </c>
      <c r="I6" s="78" t="s">
        <v>34</v>
      </c>
      <c r="J6" s="79" t="s">
        <v>35</v>
      </c>
      <c r="K6" s="80"/>
      <c r="L6" s="80"/>
      <c r="M6" s="81"/>
    </row>
    <row r="7" spans="1:13" ht="30" customHeight="1" x14ac:dyDescent="0.25">
      <c r="A7" s="77"/>
      <c r="B7" s="83"/>
      <c r="C7" s="77"/>
      <c r="D7" s="77"/>
      <c r="E7" s="77"/>
      <c r="F7" s="77"/>
      <c r="G7" s="75"/>
      <c r="H7" s="77"/>
      <c r="I7" s="77"/>
      <c r="J7" s="22" t="s">
        <v>36</v>
      </c>
      <c r="K7" s="23" t="s">
        <v>37</v>
      </c>
      <c r="L7" s="23" t="s">
        <v>38</v>
      </c>
      <c r="M7" s="23" t="s">
        <v>39</v>
      </c>
    </row>
    <row r="8" spans="1:13" ht="27" customHeight="1" x14ac:dyDescent="0.25">
      <c r="A8" s="35" t="s">
        <v>40</v>
      </c>
      <c r="B8" s="37">
        <v>25</v>
      </c>
      <c r="C8" s="36">
        <v>100</v>
      </c>
      <c r="D8" s="87">
        <f>MIN(บันทึกและรายงานผลรายคน!DJ6:DJ30)</f>
        <v>0</v>
      </c>
      <c r="E8" s="87">
        <f>MAX(บันทึกและรายงานผลรายคน!DJ6:DJ30)</f>
        <v>0</v>
      </c>
      <c r="F8" s="52" t="e">
        <f>AVERAGE(บันทึกและรายงานผลรายคน!DJ6:DJ30)</f>
        <v>#DIV/0!</v>
      </c>
      <c r="G8" s="52" t="e">
        <f>STDEV(บันทึกและรายงานผลรายคน!DJ6:DJ30)</f>
        <v>#DIV/0!</v>
      </c>
      <c r="H8" s="52" t="e">
        <f>(F8/C8)*100</f>
        <v>#DIV/0!</v>
      </c>
      <c r="I8" s="52" t="e">
        <f>(G8/F8)*100</f>
        <v>#DIV/0!</v>
      </c>
      <c r="J8" s="52">
        <f>(COUNTIF(บันทึกและรายงานผลรายคน!DK6:DK30,"ปรับปรุง")/B8)*100</f>
        <v>0</v>
      </c>
      <c r="K8" s="52">
        <f>(COUNTIF(บันทึกและรายงานผลรายคน!DK6:DK30,"พอใช้")/B8)*100</f>
        <v>0</v>
      </c>
      <c r="L8" s="52">
        <f>(COUNTIF(บันทึกและรายงานผลรายคน!DK6:DK30,"ดี")/B8)*100</f>
        <v>0</v>
      </c>
      <c r="M8" s="52">
        <f>(COUNTIF(บันทึกและรายงานผลรายคน!DK6:DK30,"ดีมาก")/B8)*100</f>
        <v>0</v>
      </c>
    </row>
    <row r="9" spans="1:13" ht="27" customHeight="1" x14ac:dyDescent="0.25">
      <c r="A9" s="29" t="s">
        <v>41</v>
      </c>
      <c r="B9" s="38">
        <v>25</v>
      </c>
      <c r="C9" s="32">
        <v>90</v>
      </c>
      <c r="D9" s="88">
        <f>MIN(บันทึกและรายงานผลรายคน!DF6:DF30)</f>
        <v>0</v>
      </c>
      <c r="E9" s="88">
        <f>MAX(บันทึกและรายงานผลรายคน!DF6:DF30)</f>
        <v>0</v>
      </c>
      <c r="F9" s="53" t="e">
        <f>AVERAGE(บันทึกและรายงานผลรายคน!DF6:DF30)</f>
        <v>#DIV/0!</v>
      </c>
      <c r="G9" s="52" t="e">
        <f>STDEV(บันทึกและรายงานผลรายคน!DF6:DF30)</f>
        <v>#DIV/0!</v>
      </c>
      <c r="H9" s="53" t="e">
        <f>(F9/C9)*100</f>
        <v>#DIV/0!</v>
      </c>
      <c r="I9" s="53" t="e">
        <f>(G9/F9)*100</f>
        <v>#DIV/0!</v>
      </c>
      <c r="J9" s="53">
        <f>(COUNTIF(บันทึกและรายงานผลรายคน!DG6:DG30,"ปรับปรุง")/B9)*100</f>
        <v>0</v>
      </c>
      <c r="K9" s="53">
        <f>(COUNTIF(บันทึกและรายงานผลรายคน!DG6:DG30,"พอใช้")/B9)*100</f>
        <v>0</v>
      </c>
      <c r="L9" s="53">
        <f>(COUNTIF(บันทึกและรายงานผลรายคน!DG6:DG30,"ดี")/B9)*100</f>
        <v>0</v>
      </c>
      <c r="M9" s="53">
        <f>(COUNTIF(บันทึกและรายงานผลรายคน!DG6:DG30,"ดีมาก")/B9)*100</f>
        <v>0</v>
      </c>
    </row>
    <row r="10" spans="1:13" ht="27" customHeight="1" x14ac:dyDescent="0.25">
      <c r="A10" s="30" t="s">
        <v>42</v>
      </c>
      <c r="B10" s="39">
        <v>25</v>
      </c>
      <c r="C10" s="33">
        <v>42</v>
      </c>
      <c r="D10" s="89">
        <f>MIN(บันทึกและรายงานผลรายคน!DB6:DB30)</f>
        <v>0</v>
      </c>
      <c r="E10" s="89">
        <f>MAX(บันทึกและรายงานผลรายคน!DB6:DB30)</f>
        <v>0</v>
      </c>
      <c r="F10" s="54" t="e">
        <f>AVERAGE(บันทึกและรายงานผลรายคน!DB6:DB30)</f>
        <v>#DIV/0!</v>
      </c>
      <c r="G10" s="54" t="e">
        <f>STDEV(บันทึกและรายงานผลรายคน!DB6:DB30)</f>
        <v>#DIV/0!</v>
      </c>
      <c r="H10" s="54" t="e">
        <f t="shared" ref="H10:H14" si="0">(F10/C10)*100</f>
        <v>#DIV/0!</v>
      </c>
      <c r="I10" s="54" t="e">
        <f t="shared" ref="I10:I14" si="1">(G10/F10)*100</f>
        <v>#DIV/0!</v>
      </c>
      <c r="J10" s="54"/>
      <c r="K10" s="54"/>
      <c r="L10" s="54"/>
      <c r="M10" s="54"/>
    </row>
    <row r="11" spans="1:13" ht="27" customHeight="1" x14ac:dyDescent="0.25">
      <c r="A11" s="30" t="s">
        <v>43</v>
      </c>
      <c r="B11" s="39">
        <v>25</v>
      </c>
      <c r="C11" s="33">
        <v>26</v>
      </c>
      <c r="D11" s="89">
        <f>MIN(บันทึกและรายงานผลรายคน!DC6:DC30)</f>
        <v>0</v>
      </c>
      <c r="E11" s="89">
        <f>MAX(บันทึกและรายงานผลรายคน!DC6:DC30)</f>
        <v>0</v>
      </c>
      <c r="F11" s="54" t="e">
        <f>AVERAGE(บันทึกและรายงานผลรายคน!DC6:DC30)</f>
        <v>#DIV/0!</v>
      </c>
      <c r="G11" s="54" t="e">
        <f>STDEV(บันทึกและรายงานผลรายคน!DC6:DC30)</f>
        <v>#DIV/0!</v>
      </c>
      <c r="H11" s="54" t="e">
        <f t="shared" si="0"/>
        <v>#DIV/0!</v>
      </c>
      <c r="I11" s="54" t="e">
        <f t="shared" si="1"/>
        <v>#DIV/0!</v>
      </c>
      <c r="J11" s="54"/>
      <c r="K11" s="54"/>
      <c r="L11" s="54"/>
      <c r="M11" s="54"/>
    </row>
    <row r="12" spans="1:13" ht="27" customHeight="1" x14ac:dyDescent="0.25">
      <c r="A12" s="31" t="s">
        <v>44</v>
      </c>
      <c r="B12" s="40">
        <v>25</v>
      </c>
      <c r="C12" s="34">
        <v>22</v>
      </c>
      <c r="D12" s="90">
        <f>MIN(บันทึกและรายงานผลรายคน!DD6:DD30)</f>
        <v>0</v>
      </c>
      <c r="E12" s="90">
        <f>MAX(บันทึกและรายงานผลรายคน!DD6:DD30)</f>
        <v>0</v>
      </c>
      <c r="F12" s="55" t="e">
        <f>AVERAGE(บันทึกและรายงานผลรายคน!DD6:DD30)</f>
        <v>#DIV/0!</v>
      </c>
      <c r="G12" s="55" t="e">
        <f>STDEV(บันทึกและรายงานผลรายคน!DD6:DD30)</f>
        <v>#DIV/0!</v>
      </c>
      <c r="H12" s="55" t="e">
        <f t="shared" si="0"/>
        <v>#DIV/0!</v>
      </c>
      <c r="I12" s="55" t="e">
        <f t="shared" si="1"/>
        <v>#DIV/0!</v>
      </c>
      <c r="J12" s="55"/>
      <c r="K12" s="55"/>
      <c r="L12" s="55"/>
      <c r="M12" s="55"/>
    </row>
    <row r="13" spans="1:13" ht="27" customHeight="1" x14ac:dyDescent="0.25">
      <c r="A13" s="29" t="s">
        <v>45</v>
      </c>
      <c r="B13" s="38">
        <v>25</v>
      </c>
      <c r="C13" s="32">
        <v>10</v>
      </c>
      <c r="D13" s="88">
        <f>MIN(บันทึกและรายงานผลรายคน!DH6:DH30)</f>
        <v>0</v>
      </c>
      <c r="E13" s="88">
        <f>MAX(บันทึกและรายงานผลรายคน!DH6:DH30)</f>
        <v>0</v>
      </c>
      <c r="F13" s="53" t="e">
        <f>AVERAGE(บันทึกและรายงานผลรายคน!DH6:DH30)</f>
        <v>#DIV/0!</v>
      </c>
      <c r="G13" s="53" t="e">
        <f>STDEV(บันทึกและรายงานผลรายคน!DH6:DH30)</f>
        <v>#DIV/0!</v>
      </c>
      <c r="H13" s="53" t="e">
        <f t="shared" si="0"/>
        <v>#DIV/0!</v>
      </c>
      <c r="I13" s="53" t="e">
        <f t="shared" si="1"/>
        <v>#DIV/0!</v>
      </c>
      <c r="J13" s="53">
        <f>(COUNTIF(บันทึกและรายงานผลรายคน!DI6:DI30,"ปรับปรุง")/B13)*100</f>
        <v>0</v>
      </c>
      <c r="K13" s="53">
        <f>(COUNTIF(บันทึกและรายงานผลรายคน!DI6:DI30,"พอใช้")/B13)*100</f>
        <v>0</v>
      </c>
      <c r="L13" s="53">
        <f>(COUNTIF(บันทึกและรายงานผลรายคน!DI6:DI30,"ดี")/B13)*100</f>
        <v>0</v>
      </c>
      <c r="M13" s="53">
        <f>(COUNTIF(บันทึกและรายงานผลรายคน!DI6:DI30,"ดีมาก")/B13)*100</f>
        <v>0</v>
      </c>
    </row>
    <row r="14" spans="1:13" ht="27" customHeight="1" x14ac:dyDescent="0.25">
      <c r="A14" s="24" t="s">
        <v>46</v>
      </c>
      <c r="B14" s="41">
        <v>25</v>
      </c>
      <c r="C14" s="25">
        <v>10</v>
      </c>
      <c r="D14" s="90">
        <f>MIN(บันทึกและรายงานผลรายคน!DE6:DE30)</f>
        <v>0</v>
      </c>
      <c r="E14" s="90">
        <f>MAX(บันทึกและรายงานผลรายคน!DE6:DE30)</f>
        <v>0</v>
      </c>
      <c r="F14" s="55" t="e">
        <f>AVERAGE(บันทึกและรายงานผลรายคน!DE6:DE30)</f>
        <v>#DIV/0!</v>
      </c>
      <c r="G14" s="55" t="e">
        <f>STDEV(บันทึกและรายงานผลรายคน!DE6:DE30)</f>
        <v>#DIV/0!</v>
      </c>
      <c r="H14" s="55" t="e">
        <f t="shared" si="0"/>
        <v>#DIV/0!</v>
      </c>
      <c r="I14" s="55" t="e">
        <f t="shared" si="1"/>
        <v>#DIV/0!</v>
      </c>
      <c r="J14" s="55"/>
      <c r="K14" s="55"/>
      <c r="L14" s="55"/>
      <c r="M14" s="55"/>
    </row>
  </sheetData>
  <mergeCells count="17"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4:F4"/>
    <mergeCell ref="G4:M4"/>
    <mergeCell ref="A1:J1"/>
    <mergeCell ref="K1:M2"/>
    <mergeCell ref="A2:F2"/>
    <mergeCell ref="A3:F3"/>
    <mergeCell ref="G3:M3"/>
  </mergeCells>
  <pageMargins left="0.7" right="0.51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2017-11-22T19:15:37Z</cp:lastPrinted>
  <dcterms:created xsi:type="dcterms:W3CDTF">2017-10-27T03:40:44Z</dcterms:created>
  <dcterms:modified xsi:type="dcterms:W3CDTF">2019-12-06T05:55:36Z</dcterms:modified>
</cp:coreProperties>
</file>